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marlo\OneDrive\Desktop\OAPC\OAPC\OAPC 2022\Planes de Acción 2022\Seguimiento y Evaluación Plan de Acción 2022\"/>
    </mc:Choice>
  </mc:AlternateContent>
  <workbookProtection workbookAlgorithmName="SHA-512" workbookHashValue="ni5KVH4kDYk/TXeHG+IyNC8pq9TxZ+chiBq3xdXncR0LbyZ29y/Hptg9soGEdU+m37LffvMX2GJ3fvt0sav0hg==" workbookSaltValue="juwB/YC/HC6e3vPMBEZPkg==" workbookSpinCount="100000" lockStructure="1"/>
  <bookViews>
    <workbookView xWindow="0" yWindow="0" windowWidth="20490" windowHeight="8940"/>
  </bookViews>
  <sheets>
    <sheet name="Instructivo" sheetId="4" r:id="rId1"/>
    <sheet name="Reporte Seguimiento" sheetId="1" r:id="rId2"/>
    <sheet name="Evaluación" sheetId="3" r:id="rId3"/>
  </sheets>
  <externalReferences>
    <externalReference r:id="rId4"/>
    <externalReference r:id="rId5"/>
  </externalReferences>
  <definedNames>
    <definedName name="Comunicaciones" localSheetId="0">#REF!</definedName>
    <definedName name="Comunicaciones">#REF!</definedName>
    <definedName name="d" localSheetId="0">#REF!</definedName>
    <definedName name="d">#REF!</definedName>
    <definedName name="fr" localSheetId="0">#REF!</definedName>
    <definedName name="fr">#REF!</definedName>
    <definedName name="goal41" localSheetId="0">'[1]Lineamiento Estratégico'!#REF!</definedName>
    <definedName name="goal41">'[1]Lineamiento Estratégico'!#REF!</definedName>
    <definedName name="lineamiento1">[1]Estrategias!$B$3:$B$22</definedName>
    <definedName name="Lineamiento2">[1]Estrategias!$C$3:$C$12</definedName>
    <definedName name="Lineamiento3">[1]Estrategias!$D$3:$D$19</definedName>
    <definedName name="Lineamiento4">[1]Estrategias!$E$3:$E$17</definedName>
    <definedName name="Lineamiento5">[1]Estrategias!$F$3:$F$28</definedName>
    <definedName name="LISTAD" localSheetId="0">#REF!</definedName>
    <definedName name="LISTAD">#REF!</definedName>
    <definedName name="LISTAF" localSheetId="0">#REF!</definedName>
    <definedName name="LISTAF">#REF!</definedName>
    <definedName name="PCUENTAS2020" localSheetId="0">#REF!</definedName>
    <definedName name="PCUENTAS2020">#REF!</definedName>
    <definedName name="Senalador" localSheetId="0">#REF!</definedName>
    <definedName name="Senalador">#REF!</definedName>
    <definedName name="TRIM1">'[2]C. General'!$E$4:$E$46</definedName>
    <definedName name="Unidades">'[2]C. General'!$C$4:$C$46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9" i="3" l="1"/>
  <c r="U27" i="3"/>
  <c r="U25" i="3"/>
  <c r="R29" i="3"/>
  <c r="R27" i="3"/>
  <c r="R25" i="3"/>
  <c r="O29" i="3"/>
  <c r="O27" i="3"/>
  <c r="O25" i="3"/>
  <c r="Y23" i="3"/>
  <c r="L27" i="3"/>
  <c r="L25" i="3"/>
  <c r="Z23" i="3" l="1"/>
  <c r="F24" i="3"/>
  <c r="G24" i="3"/>
  <c r="F25" i="3"/>
  <c r="G25" i="3"/>
  <c r="F26" i="3"/>
  <c r="G26" i="3"/>
  <c r="F27" i="3"/>
  <c r="G27" i="3"/>
  <c r="F28" i="3"/>
  <c r="G28" i="3"/>
  <c r="F29" i="3"/>
  <c r="G29" i="3"/>
  <c r="F30" i="3"/>
  <c r="G30" i="3"/>
  <c r="H23" i="3"/>
  <c r="G23" i="3"/>
  <c r="F23" i="3"/>
  <c r="B9" i="1" l="1"/>
  <c r="B2" i="1"/>
  <c r="B2" i="3"/>
  <c r="I24" i="3"/>
  <c r="I25" i="3"/>
  <c r="I26" i="3"/>
  <c r="I27" i="3"/>
  <c r="I28" i="3"/>
  <c r="I29" i="3"/>
  <c r="I30" i="3"/>
  <c r="I23" i="3"/>
  <c r="B19" i="3"/>
  <c r="H24" i="3"/>
  <c r="H25" i="3"/>
  <c r="H26" i="3"/>
  <c r="H27" i="3"/>
  <c r="H28" i="3"/>
  <c r="H29" i="3"/>
  <c r="H30" i="3"/>
  <c r="B25" i="3" l="1"/>
  <c r="X24" i="3" s="1"/>
  <c r="C25" i="3"/>
  <c r="D25" i="3"/>
  <c r="E25" i="3"/>
  <c r="B27" i="3"/>
  <c r="X25" i="3" s="1"/>
  <c r="C27" i="3"/>
  <c r="D27" i="3"/>
  <c r="E27" i="3"/>
  <c r="B29" i="3"/>
  <c r="X26" i="3" s="1"/>
  <c r="C29" i="3"/>
  <c r="D29" i="3"/>
  <c r="E29" i="3"/>
  <c r="B30" i="3"/>
  <c r="X27" i="3" s="1"/>
  <c r="C30" i="3"/>
  <c r="D30" i="3"/>
  <c r="E30" i="3"/>
  <c r="C23" i="3"/>
  <c r="D23" i="3"/>
  <c r="E23" i="3"/>
  <c r="B23" i="3"/>
  <c r="X23" i="3" s="1"/>
  <c r="AG12" i="1"/>
  <c r="AI12" i="1" s="1"/>
  <c r="AG13" i="1"/>
  <c r="AG14" i="1"/>
  <c r="AG15" i="1"/>
  <c r="AG16" i="1"/>
  <c r="AG17" i="1"/>
  <c r="AG18" i="1"/>
  <c r="AG19" i="1"/>
  <c r="BA13" i="1"/>
  <c r="S24" i="3" s="1"/>
  <c r="BA14" i="1"/>
  <c r="S25" i="3" s="1"/>
  <c r="BA15" i="1"/>
  <c r="S26" i="3" s="1"/>
  <c r="BA16" i="1"/>
  <c r="S27" i="3" s="1"/>
  <c r="BA17" i="1"/>
  <c r="S28" i="3" s="1"/>
  <c r="BA18" i="1"/>
  <c r="S29" i="3" s="1"/>
  <c r="BA19" i="1"/>
  <c r="S30" i="3" s="1"/>
  <c r="BA12" i="1"/>
  <c r="S23" i="3" s="1"/>
  <c r="AQ13" i="1"/>
  <c r="AQ14" i="1"/>
  <c r="AQ15" i="1"/>
  <c r="AQ16" i="1"/>
  <c r="AQ17" i="1"/>
  <c r="AQ18" i="1"/>
  <c r="AQ19" i="1"/>
  <c r="AQ12" i="1"/>
  <c r="V13" i="1"/>
  <c r="W13" i="1"/>
  <c r="J24" i="3" s="1"/>
  <c r="AF13" i="1"/>
  <c r="AP13" i="1"/>
  <c r="AZ13" i="1"/>
  <c r="V14" i="1"/>
  <c r="W14" i="1"/>
  <c r="J25" i="3" s="1"/>
  <c r="AF14" i="1"/>
  <c r="AP14" i="1"/>
  <c r="AZ14" i="1"/>
  <c r="V15" i="1"/>
  <c r="W15" i="1"/>
  <c r="J26" i="3" s="1"/>
  <c r="AF15" i="1"/>
  <c r="AP15" i="1"/>
  <c r="AZ15" i="1"/>
  <c r="V16" i="1"/>
  <c r="W16" i="1"/>
  <c r="J27" i="3" s="1"/>
  <c r="AF16" i="1"/>
  <c r="AP16" i="1"/>
  <c r="AZ16" i="1"/>
  <c r="V17" i="1"/>
  <c r="W17" i="1"/>
  <c r="AF17" i="1"/>
  <c r="AP17" i="1"/>
  <c r="AZ17" i="1"/>
  <c r="V18" i="1"/>
  <c r="W18" i="1"/>
  <c r="J29" i="3" s="1"/>
  <c r="AF18" i="1"/>
  <c r="AP18" i="1"/>
  <c r="AZ18" i="1"/>
  <c r="V19" i="1"/>
  <c r="W19" i="1"/>
  <c r="J30" i="3" s="1"/>
  <c r="AF19" i="1"/>
  <c r="AP19" i="1"/>
  <c r="AZ19" i="1"/>
  <c r="AZ12" i="1"/>
  <c r="AP12" i="1"/>
  <c r="P29" i="3" l="1"/>
  <c r="AR18" i="1"/>
  <c r="Q29" i="3" s="1"/>
  <c r="P28" i="3"/>
  <c r="AR17" i="1"/>
  <c r="M29" i="3"/>
  <c r="AH18" i="1"/>
  <c r="N29" i="3" s="1"/>
  <c r="M26" i="3"/>
  <c r="AH15" i="1"/>
  <c r="N26" i="3" s="1"/>
  <c r="P27" i="3"/>
  <c r="AR16" i="1"/>
  <c r="M28" i="3"/>
  <c r="AH17" i="1"/>
  <c r="N28" i="3" s="1"/>
  <c r="M30" i="3"/>
  <c r="AH19" i="1"/>
  <c r="N30" i="3" s="1"/>
  <c r="O30" i="3" s="1"/>
  <c r="P30" i="3"/>
  <c r="AR19" i="1"/>
  <c r="Q30" i="3" s="1"/>
  <c r="R30" i="3" s="1"/>
  <c r="P26" i="3"/>
  <c r="AR15" i="1"/>
  <c r="Q26" i="3" s="1"/>
  <c r="M27" i="3"/>
  <c r="AH16" i="1"/>
  <c r="N27" i="3" s="1"/>
  <c r="M25" i="3"/>
  <c r="AH14" i="1"/>
  <c r="N25" i="3" s="1"/>
  <c r="P25" i="3"/>
  <c r="AR14" i="1"/>
  <c r="Q25" i="3" s="1"/>
  <c r="M24" i="3"/>
  <c r="AH13" i="1"/>
  <c r="N24" i="3" s="1"/>
  <c r="P24" i="3"/>
  <c r="AR13" i="1"/>
  <c r="Q24" i="3" s="1"/>
  <c r="P23" i="3"/>
  <c r="AR12" i="1"/>
  <c r="Q23" i="3" s="1"/>
  <c r="R23" i="3" s="1"/>
  <c r="M23" i="3"/>
  <c r="AH12" i="1"/>
  <c r="N23" i="3" s="1"/>
  <c r="O23" i="3" s="1"/>
  <c r="O31" i="3" s="1"/>
  <c r="Y18" i="1"/>
  <c r="Y13" i="1"/>
  <c r="X19" i="1"/>
  <c r="K30" i="3" s="1"/>
  <c r="L30" i="3" s="1"/>
  <c r="X14" i="1"/>
  <c r="K25" i="3" s="1"/>
  <c r="Q27" i="3"/>
  <c r="BB16" i="1"/>
  <c r="T27" i="3" s="1"/>
  <c r="AI15" i="1"/>
  <c r="AI19" i="1"/>
  <c r="AS17" i="1"/>
  <c r="BC18" i="1"/>
  <c r="Y16" i="1"/>
  <c r="X18" i="1"/>
  <c r="K29" i="3" s="1"/>
  <c r="L29" i="3" s="1"/>
  <c r="X13" i="1"/>
  <c r="K24" i="3" s="1"/>
  <c r="Q28" i="3"/>
  <c r="BB17" i="1"/>
  <c r="T28" i="3" s="1"/>
  <c r="AI16" i="1"/>
  <c r="AS18" i="1"/>
  <c r="BC14" i="1"/>
  <c r="BC19" i="1"/>
  <c r="Y15" i="1"/>
  <c r="X16" i="1"/>
  <c r="K27" i="3" s="1"/>
  <c r="BB13" i="1"/>
  <c r="T24" i="3" s="1"/>
  <c r="BB18" i="1"/>
  <c r="T29" i="3" s="1"/>
  <c r="AI17" i="1"/>
  <c r="AS19" i="1"/>
  <c r="BC16" i="1"/>
  <c r="X17" i="1"/>
  <c r="K28" i="3" s="1"/>
  <c r="J28" i="3"/>
  <c r="Y19" i="1"/>
  <c r="Y14" i="1"/>
  <c r="X15" i="1"/>
  <c r="K26" i="3" s="1"/>
  <c r="BB14" i="1"/>
  <c r="T25" i="3" s="1"/>
  <c r="BB19" i="1"/>
  <c r="T30" i="3" s="1"/>
  <c r="U30" i="3" s="1"/>
  <c r="AI14" i="1"/>
  <c r="AI18" i="1"/>
  <c r="AS16" i="1"/>
  <c r="BC17" i="1"/>
  <c r="BC15" i="1"/>
  <c r="BB15" i="1"/>
  <c r="T26" i="3" s="1"/>
  <c r="AS14" i="1"/>
  <c r="BC12" i="1"/>
  <c r="AS12" i="1"/>
  <c r="AS13" i="1"/>
  <c r="BB12" i="1"/>
  <c r="T23" i="3" s="1"/>
  <c r="U23" i="3" s="1"/>
  <c r="AI13" i="1"/>
  <c r="AS15" i="1"/>
  <c r="BC13" i="1"/>
  <c r="Y17" i="1"/>
  <c r="W12" i="1"/>
  <c r="AF12" i="1"/>
  <c r="V12" i="1"/>
  <c r="R31" i="3" l="1"/>
  <c r="U31" i="3"/>
  <c r="Y27" i="3"/>
  <c r="Y26" i="3"/>
  <c r="Y25" i="3"/>
  <c r="Y24" i="3"/>
  <c r="Z27" i="3"/>
  <c r="J23" i="3"/>
  <c r="Y12" i="1"/>
  <c r="X12" i="1"/>
  <c r="K23" i="3" s="1"/>
  <c r="L23" i="3" s="1"/>
  <c r="L31" i="3" s="1"/>
  <c r="Z26" i="3"/>
  <c r="Z25" i="3"/>
  <c r="Z24" i="3"/>
  <c r="Y31" i="3" l="1"/>
  <c r="Z31" i="3" s="1"/>
</calcChain>
</file>

<file path=xl/comments1.xml><?xml version="1.0" encoding="utf-8"?>
<comments xmlns="http://schemas.openxmlformats.org/spreadsheetml/2006/main">
  <authors>
    <author>Marlon Guevara</author>
  </authors>
  <commentList>
    <comment ref="Z21" authorId="0" shapeId="0">
      <text>
        <r>
          <rPr>
            <b/>
            <sz val="9"/>
            <color indexed="81"/>
            <rFont val="Tahoma"/>
            <family val="2"/>
          </rPr>
          <t>Marlon Guevara:</t>
        </r>
        <r>
          <rPr>
            <sz val="9"/>
            <color indexed="81"/>
            <rFont val="Tahoma"/>
            <family val="2"/>
          </rPr>
          <t xml:space="preserve">
Avance promedio de las actividades. </t>
        </r>
      </text>
    </comment>
  </commentList>
</comments>
</file>

<file path=xl/sharedStrings.xml><?xml version="1.0" encoding="utf-8"?>
<sst xmlns="http://schemas.openxmlformats.org/spreadsheetml/2006/main" count="315" uniqueCount="137">
  <si>
    <t xml:space="preserve"> </t>
  </si>
  <si>
    <t>No.</t>
  </si>
  <si>
    <t>Ponderación</t>
  </si>
  <si>
    <t>Actividad General</t>
  </si>
  <si>
    <t>Tareas</t>
  </si>
  <si>
    <t>Meta</t>
  </si>
  <si>
    <t>Lineamiento</t>
  </si>
  <si>
    <t>Estrategia</t>
  </si>
  <si>
    <t>Indicador asociado</t>
  </si>
  <si>
    <t>Fórmula del Indicador</t>
  </si>
  <si>
    <t>Reporte Seguimiento al Trimestre I</t>
  </si>
  <si>
    <t>Reporte cualitativo</t>
  </si>
  <si>
    <r>
      <rPr>
        <b/>
        <sz val="12"/>
        <color theme="1"/>
        <rFont val="Calibri"/>
        <family val="2"/>
        <scheme val="minor"/>
      </rPr>
      <t>Dificultades</t>
    </r>
    <r>
      <rPr>
        <b/>
        <sz val="11"/>
        <color theme="1"/>
        <rFont val="Calibri"/>
        <family val="2"/>
        <scheme val="minor"/>
      </rPr>
      <t xml:space="preserve">
</t>
    </r>
    <r>
      <rPr>
        <sz val="11"/>
        <color theme="1"/>
        <rFont val="Calibri"/>
        <family val="2"/>
        <scheme val="minor"/>
      </rPr>
      <t xml:space="preserve">Establezca las dificultades asociadas a la implementación de la actividad general y la consecución de las metas planteadas. </t>
    </r>
  </si>
  <si>
    <t>Reporte Seguimiento al Trimestre II</t>
  </si>
  <si>
    <t xml:space="preserve">Observaciones Oficina Asesora de Planeación y Control </t>
  </si>
  <si>
    <t xml:space="preserve">Armonización PED 2018-2030 - PI </t>
  </si>
  <si>
    <t>Describa las acciones implementadas en el marco de la actividad general, incluya los logros asociados.</t>
  </si>
  <si>
    <t xml:space="preserve">Relacione los productos y evidencias resultantes de las acciones establecidas en el espacio anterior, tenga en cuenta que deberán estar cargados en el drive respectivo. </t>
  </si>
  <si>
    <t xml:space="preserve">De acuerdo con la fórmula del indicador, establezca el reporte del numerador para el TRIMESTRE. </t>
  </si>
  <si>
    <t>Brecha existente*</t>
  </si>
  <si>
    <r>
      <t>Indicador del periodo*</t>
    </r>
    <r>
      <rPr>
        <sz val="12"/>
        <color rgb="FFFF0000"/>
        <rFont val="Calibri"/>
        <family val="2"/>
        <scheme val="minor"/>
      </rPr>
      <t/>
    </r>
  </si>
  <si>
    <t>Indicador Acumulado*</t>
  </si>
  <si>
    <t>Avance  Acumulado*</t>
  </si>
  <si>
    <r>
      <t>Productos intermedios</t>
    </r>
    <r>
      <rPr>
        <sz val="12"/>
        <color theme="1"/>
        <rFont val="Calibri"/>
        <family val="2"/>
        <scheme val="minor"/>
      </rPr>
      <t xml:space="preserve"> </t>
    </r>
  </si>
  <si>
    <t xml:space="preserve">Reporte del numerador
</t>
  </si>
  <si>
    <t>Reporte del denominador</t>
  </si>
  <si>
    <t>•
•
•</t>
  </si>
  <si>
    <t xml:space="preserve">Establezca, en caso de existir, las dificultades asociadas a la implementación de la actividad general y la consecución de las metas planteadas. </t>
  </si>
  <si>
    <t>Reporte Seguimiento al Trimestre III</t>
  </si>
  <si>
    <r>
      <rPr>
        <b/>
        <sz val="12"/>
        <color theme="1"/>
        <rFont val="Calibri"/>
        <family val="2"/>
        <scheme val="minor"/>
      </rPr>
      <t>Reporte de avance del trimestre</t>
    </r>
    <r>
      <rPr>
        <b/>
        <sz val="11"/>
        <color theme="1"/>
        <rFont val="Calibri"/>
        <family val="2"/>
        <scheme val="minor"/>
      </rPr>
      <t xml:space="preserve">
</t>
    </r>
    <r>
      <rPr>
        <sz val="11"/>
        <color theme="1"/>
        <rFont val="Calibri"/>
        <family val="2"/>
        <scheme val="minor"/>
      </rPr>
      <t>Describa las acciones implementadas en el marco de la actividad general, incluya los logros asociados.</t>
    </r>
  </si>
  <si>
    <t>Reporte Seguimiento al Trimestre IV</t>
  </si>
  <si>
    <r>
      <t xml:space="preserve">De acuerdo con la fórmula del indicador, establezca el reporte del denominador para el TRIMESTRE. </t>
    </r>
    <r>
      <rPr>
        <b/>
        <sz val="11"/>
        <color theme="1"/>
        <rFont val="Calibri"/>
        <family val="2"/>
        <scheme val="minor"/>
      </rPr>
      <t>En caso de no tener denominador escriba 1.</t>
    </r>
  </si>
  <si>
    <t>Periodo de ejecución</t>
  </si>
  <si>
    <t>Clasificación Unidad de medida</t>
  </si>
  <si>
    <t xml:space="preserve">Producto asociado 
 </t>
  </si>
  <si>
    <t>Avance General del Plan de Acción</t>
  </si>
  <si>
    <t>Pond.</t>
  </si>
  <si>
    <t>Gráfica</t>
  </si>
  <si>
    <t>Cumplimiento</t>
  </si>
  <si>
    <t>Seleccione el periodo:</t>
  </si>
  <si>
    <t>Promedio</t>
  </si>
  <si>
    <t>General</t>
  </si>
  <si>
    <t>Indicador Acumulado</t>
  </si>
  <si>
    <t>Trimestre I</t>
  </si>
  <si>
    <t xml:space="preserve"> -</t>
  </si>
  <si>
    <t>Trimestre III</t>
  </si>
  <si>
    <t>Trimestre II</t>
  </si>
  <si>
    <t>Trimestre IV</t>
  </si>
  <si>
    <t>A partir del reporte de la variables para el periodo se calcula el aporte del trimestre.</t>
  </si>
  <si>
    <t>Consolida el valor del indicador hasta el último periodo reportado.</t>
  </si>
  <si>
    <t>Contrasta el reporte del indicador acumulado con la meta de la vigencia.</t>
  </si>
  <si>
    <t>A partir de la meta establecida y el cálculo del Indicador acumulado establece la brecha existente o el faltante por cubrir.</t>
  </si>
  <si>
    <t>Tendencia del Indicador
- OAPC -</t>
  </si>
  <si>
    <t>Criterio del indicador
- OAPC -</t>
  </si>
  <si>
    <t>Unidad Académica y/o Administrativa:</t>
  </si>
  <si>
    <t>Nombre de la persona que diligencia:</t>
  </si>
  <si>
    <t>Correo electrónico:</t>
  </si>
  <si>
    <t>Responsable del Plan de Acción:</t>
  </si>
  <si>
    <t>Tipo de Unidad</t>
  </si>
  <si>
    <t>Observaciones Oficina Asesora de Planeación y Control</t>
  </si>
  <si>
    <t>Reporte cuantitativo</t>
  </si>
  <si>
    <t>Cumplimiento por actividad</t>
  </si>
  <si>
    <t>Instructivo de diligenciamiento</t>
  </si>
  <si>
    <t xml:space="preserve">La plantilla de Seguimiento y Evaluación es la herramienta que le permite a las Unidades Académicas y Administrativas consolidar el resultado del ejercicio de seguimiento trimestral a su Plan de Acción. Está compuesta, además de la hoja de instructivo, por dos módulos, descritos a continuación: </t>
  </si>
  <si>
    <r>
      <rPr>
        <b/>
        <sz val="12"/>
        <color theme="1"/>
        <rFont val="Calibri"/>
        <family val="2"/>
        <scheme val="minor"/>
      </rPr>
      <t>• Reporte Seguimiento:</t>
    </r>
    <r>
      <rPr>
        <sz val="11"/>
        <color theme="1"/>
        <rFont val="Calibri"/>
        <family val="2"/>
        <scheme val="minor"/>
      </rPr>
      <t xml:space="preserve"> Módulo en el cual la Unidad, a partir de su Plan de Acción, debe registrar el avance trimestral de sus actividades y metas en términos cualitativos y cuantitativos. </t>
    </r>
  </si>
  <si>
    <r>
      <rPr>
        <b/>
        <sz val="12"/>
        <color theme="1"/>
        <rFont val="Calibri"/>
        <family val="2"/>
        <scheme val="minor"/>
      </rPr>
      <t>• Evaluación</t>
    </r>
    <r>
      <rPr>
        <sz val="11"/>
        <color theme="1"/>
        <rFont val="Calibri"/>
        <family val="2"/>
        <scheme val="minor"/>
      </rPr>
      <t xml:space="preserve">: Es un modulo automático (es decir no requiere diligenciarse), en el que a partir de la información reportada trimestralmente por la Unidad permite visualizar el avance de cada una de las metas planteadas en el Plan de Acción y en general, el avance del mismo. </t>
    </r>
  </si>
  <si>
    <t xml:space="preserve">Lineamientos generales: </t>
  </si>
  <si>
    <r>
      <t xml:space="preserve">Antes de iniciar el diligenciamiento del instrumento se recomienda tener en cuenta los siguientes elementos: 
  • La Unidad Académica o Administrativa deberá diligenciar todas las celdas resaltadas en color gris. 
  • Aquellas celdas resaltadas en color rojo claro </t>
    </r>
    <r>
      <rPr>
        <b/>
        <sz val="11"/>
        <color theme="1"/>
        <rFont val="Calibri"/>
        <family val="2"/>
        <scheme val="minor"/>
      </rPr>
      <t>NO</t>
    </r>
    <r>
      <rPr>
        <sz val="11"/>
        <color theme="1"/>
        <rFont val="Calibri"/>
        <family val="2"/>
        <scheme val="minor"/>
      </rPr>
      <t xml:space="preserve"> deberán diligenciarse, ni modificarse. 
  • Para responder cada espacio tenga en cuenta la descripción establecida en el encabezado de cada columna, con el fin de no incurrir en errores.   
  • Con el propósito de no alterar la formulación de la herramienta NO está permitido adicionar o eliminar columnas. </t>
    </r>
  </si>
  <si>
    <t xml:space="preserve">Lineamientos para el reporte del seguimiento: </t>
  </si>
  <si>
    <r>
      <t>Previo al ejercicio del registro de la información del trimestre, dentro del módulo</t>
    </r>
    <r>
      <rPr>
        <i/>
        <sz val="11"/>
        <color theme="1"/>
        <rFont val="Calibri"/>
        <family val="2"/>
        <scheme val="minor"/>
      </rPr>
      <t xml:space="preserve"> Reporte Seguimiento</t>
    </r>
    <r>
      <rPr>
        <sz val="11"/>
        <color theme="1"/>
        <rFont val="Calibri"/>
        <family val="2"/>
        <scheme val="minor"/>
      </rPr>
      <t xml:space="preserve">, es necesario que se relacione la información relativa a la persona que diligencia la matriz (nombre y correo electrónico). </t>
    </r>
  </si>
  <si>
    <r>
      <rPr>
        <sz val="11"/>
        <rFont val="Calibri"/>
        <family val="2"/>
        <scheme val="minor"/>
      </rPr>
      <t xml:space="preserve">El ejercicio de seguimiento al Plan de Acción trimestral se establece desde dos enfoques de medición; un reporte cualitativo y otro cuantitativo, que se complementan entre sí. De esta manera, el </t>
    </r>
    <r>
      <rPr>
        <b/>
        <i/>
        <sz val="11"/>
        <rFont val="Calibri"/>
        <family val="2"/>
        <scheme val="minor"/>
      </rPr>
      <t>reporte cuantitativo</t>
    </r>
    <r>
      <rPr>
        <sz val="11"/>
        <rFont val="Calibri"/>
        <family val="2"/>
        <scheme val="minor"/>
      </rPr>
      <t xml:space="preserve"> permite establecer el avance de cada actividad general de acuerdo con los indicadores establecidos para medir la misma, mientras que el </t>
    </r>
    <r>
      <rPr>
        <b/>
        <i/>
        <sz val="11"/>
        <rFont val="Calibri"/>
        <family val="2"/>
        <scheme val="minor"/>
      </rPr>
      <t>reporte cualitativo</t>
    </r>
    <r>
      <rPr>
        <sz val="11"/>
        <rFont val="Calibri"/>
        <family val="2"/>
        <scheme val="minor"/>
      </rPr>
      <t xml:space="preserve"> permite contextualizar los resultados asociados a la medición cuantitativa del avance o cumplimiento de cada actividad, para tal fin, cada Unidad Académica y Administrativa reporta las acciones ejecutadas, los logros obtenidos, así como las dificultades para el desarrollo de las mismas y en la que también se relacionan los productos intermedios asociados a la ejecución de dichas acciones.</t>
    </r>
  </si>
  <si>
    <t>Estos enfoques se componen de los campos que se describen a continuación:</t>
  </si>
  <si>
    <t>Reporte del avance del trimestre</t>
  </si>
  <si>
    <t>Para cada Actividad General, se deben describir las acciones implementadas en el periodo, en este espació también se deben incluir los logros asociados a dicha implementación.</t>
  </si>
  <si>
    <t>Productos Intermedios</t>
  </si>
  <si>
    <t>Dificultades</t>
  </si>
  <si>
    <t xml:space="preserve">Establecer, en caso de que se presenten, las dificultades asociadas a la implementación de la Actividad General y la consecución de las metas planteadas. </t>
  </si>
  <si>
    <t>Reporte del numerador</t>
  </si>
  <si>
    <t xml:space="preserve">De acuerdo con la fórmula del indicador, establecer el reporte del numerador para el TRIMESTRE;  es necesario que registre todo el valor de la expresión, por ejemplo:
Indicador: 
Reporte del numerador: </t>
  </si>
  <si>
    <t>De acuerdo con la fórmula del indicador, establecer el reporte del denominador para el TRIMESTRE. 
Retomando el ejemplo anterior, el reporte seria el siguiente:
Indicador:
Reporte del denominador:
En caso de que la fórmula del indicador no sea un cociente         es necesario que en este espacio escriba  "=1".</t>
  </si>
  <si>
    <t>Indicador del periodo*</t>
  </si>
  <si>
    <t xml:space="preserve">A partir de las variables (numerador y denominador) establecidos para el periodo se calcula el resultado del indicador para el periodo especifico; el cual corresponde a la contribución del trimestre a la Meta. </t>
  </si>
  <si>
    <t>Indicador acumulado*</t>
  </si>
  <si>
    <t>Este espacio consolida el valor del indicador hasta el último periodo reportado.</t>
  </si>
  <si>
    <t>Avance acumulado*</t>
  </si>
  <si>
    <t xml:space="preserve">Contrasta el reporte del indicador acumulado con la meta establecida para la vigencia; así, determina el porcentaje de la meta cubierto a un determinado periodo. </t>
  </si>
  <si>
    <t xml:space="preserve">A partir de la meta establecida y el  Indicador acumulado establece la brecha existente para alcanzar la meta a un determinado periodo. Este espacio tiene la misma unidad de medida del indicador. </t>
  </si>
  <si>
    <t xml:space="preserve">Nota: Las columnas marcadas en color rojo claro y con el símbolo * se calculan automáticamente a partir de la información reportada. </t>
  </si>
  <si>
    <t xml:space="preserve">Finalmente, el campo "Observaciones Oficina Asesora de Planeación y Control" será el espacio en el que la OAPC señalará las recomendaciones frente al reporte o avance de cada Actividad General, una vez revisado el reporte remitido por cada Unidad. </t>
  </si>
  <si>
    <r>
      <rPr>
        <sz val="11"/>
        <color theme="1"/>
        <rFont val="Calibri"/>
        <family val="2"/>
        <scheme val="minor"/>
      </rPr>
      <t xml:space="preserve">Relacione el producto final resultante de ejecutar la Actividad General </t>
    </r>
  </si>
  <si>
    <t>• 
•
•</t>
  </si>
  <si>
    <t>Red de Datos UDNET</t>
  </si>
  <si>
    <t>Porcentaje</t>
  </si>
  <si>
    <t>(Tiempo de los servicios prestados en actividad / tiempo de prestación de servicios en el periodo)*100</t>
  </si>
  <si>
    <t>(Presupuesto ejecutado / Presupuesto asignado en vigencia)*100</t>
  </si>
  <si>
    <t>Aprovechamiento del rubro disponible</t>
  </si>
  <si>
    <t>Toda la Vigencia</t>
  </si>
  <si>
    <t>Desarrollo y actualización sostenible de la infraestructura universitaria de manera articulada entre las sedes de la universidad; además con una relación amable y respetuosa con el medio ambiente.</t>
  </si>
  <si>
    <t>Meta 27</t>
  </si>
  <si>
    <t>Lineamiento 4</t>
  </si>
  <si>
    <t>(Tiempo del servicio de internet en actividad durante el periodo/ tiempo establecido de prestación de servicios en el periodo)*100</t>
  </si>
  <si>
    <t>Solicitudes atendidas</t>
  </si>
  <si>
    <t>disponibilidad servicio de internet</t>
  </si>
  <si>
    <t>Desarrollar actividades que garanticen la prestación adecuada de los servicios prestados por la Universidad.</t>
  </si>
  <si>
    <t>Garantizar tecnologías y canales digitales que permitan generar, procesar y acceder a información oportuna sobre las funciones universitarias, los procesos y procedimientos institucionales, el trámite de servicios, la recepción de solicitudes y la generación de respuestas pertinentes y satisfactorias.</t>
  </si>
  <si>
    <t>Lineamiento 5</t>
  </si>
  <si>
    <t>Meta 33</t>
  </si>
  <si>
    <t>Actividades Portal Web Institucional</t>
  </si>
  <si>
    <t>Meta 41</t>
  </si>
  <si>
    <t xml:space="preserve">Acciones implementadas </t>
  </si>
  <si>
    <t xml:space="preserve">Meta 35
</t>
  </si>
  <si>
    <t>Fortalecimiento y ampliación de mecanismos que garanticen la eficiencia, eficacia y efectividad de las funciones universitarias; la transparencia y la ética en la toma de decisiones y en la operación institucional; y la seguridad jurídica institucional.</t>
  </si>
  <si>
    <t>Meta 39</t>
  </si>
  <si>
    <t>(# de acciones de mejora cumplidas / # de acciones de mejora planeadas) * 100%</t>
  </si>
  <si>
    <t>Cumplimiento de las acciones de mejora</t>
  </si>
  <si>
    <t>Ejecutar las 16 acciones del Plan de Mejoramiento de cierre de brechas MIPG 2022.</t>
  </si>
  <si>
    <t>Ejecutar las acciones de mejora necesarias para cerrar las brechas identificadas y lograr así incrementar el nivel de implementación de las siguientes Políticas del Modelo Integrado de Planeación y Gestión - MIPG:
• 3-5) Gobierno Digital
• 3-6) Seguridad Digital</t>
  </si>
  <si>
    <t>Creciente</t>
  </si>
  <si>
    <t>Se deben listar los productos resultantes de las acciones establecidas en el espacio "Reporte del avance del trimestre", es necesario que los productos se encuentren cargados de tal manera que se identifique la actividad a la que se asocian en el drive respectivo: https://drive.google.com/drive/folders/1pJ0CviJt8kNuYAmiS5OI_pxHSo6we9BH</t>
  </si>
  <si>
    <t>Denominador variable</t>
  </si>
  <si>
    <t>Denominador fijo</t>
  </si>
  <si>
    <t>(Acciones ejecutadas/Acciones Planeadas)*100</t>
  </si>
  <si>
    <t xml:space="preserve"> • Realizar la contratación del personal CPS para la gestión de las actividades de la Red de Datos. 
 • Atender y solucionar los requerimiento de usuarios relacionados con los servicios prestados por la Red de Datos UDNET y la infraestructura tecnológica física y lógica administrada por la Red de Datos UDNET
 •  Contratar el servicio de conectividad con enlaces entre sedes y acceso a internet, garantizando una disponibilidad del servicio de 99,7%</t>
  </si>
  <si>
    <t>(Número de solicitudes atendidas/Número de solicitudes recibidas)*100</t>
  </si>
  <si>
    <t xml:space="preserve">Desarrollar las actividades en el marco de la administración del Portal Web Institucional y plataformas de paginas administrativas y académicas y la publicación oportunamente la información suministrada por las dependencias. </t>
  </si>
  <si>
    <t xml:space="preserve"> • Actualización  y mantenimiento del Portal Web Institucional y plataformas de paginas administrativas y académicas
 • Realizar la publicación de la información entregada por las diferentes dependencias, en el marco del principio de transparencia.
 • Realizar las acciones correspondientes al Plan de mejoramiento PWI
 </t>
  </si>
  <si>
    <t xml:space="preserve">Publicación de información </t>
  </si>
  <si>
    <t xml:space="preserve"> • Realizar las acciones en el marco del PAAC
 • Realizar las acciones del Plan de Mejoramiento Institucional
 • Participar y realizar seguimiento del mapa de riesgos del proceso Gestión de los Sistemas de Información y las Telecomunicaciones (GSIT)</t>
  </si>
  <si>
    <t>Martha Cecilia Valdés Cruz</t>
  </si>
  <si>
    <t>Mantener en condiciones adecuadas la infraestructura tecnológica administrada por la Red de Datos para la permanente prestación de servicios a la comunidad universitaria.</t>
  </si>
  <si>
    <t xml:space="preserve"> • Contratar y supervisar las diferentes actividades encaminadas al mantenimiento preventivo y correctivo de la infraestructura administrada por la Red de Datos UDNET.
 • Renovar, adquirir y actualizar las licencias de software que soportan los servicios administrados por  la Red de Datos UDNET.
 •Adquirir infraestructura tecnológica que permita satisfacer las necesidades de la Universidad </t>
  </si>
  <si>
    <t>Disponibilidad del servicio</t>
  </si>
  <si>
    <t>(Número de actividades realizadas / Número de actividades programadas)*100</t>
  </si>
  <si>
    <t>(Número de publicaciones realizadas/Número de publicaciones solicitadas)*100</t>
  </si>
  <si>
    <t>Garantizar la divulgación de toda información pública generada por la universidad; así como el control de la información pública clasificada y reservada que maneja la institución.</t>
  </si>
  <si>
    <t>Consolidación de sistemas de gestión, control, seguimiento, digitalización y acceso a la información, gestión documental, servicio en línea, trámites institucionales y atención a las personas.</t>
  </si>
  <si>
    <t>Ejecutar las acciones que por su competencia le corresponden a la Red de Datos en el marco del mejoramiento de los procesos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</si>
</sst>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13"/>
      <color theme="0"/>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b/>
      <sz val="11"/>
      <color theme="0"/>
      <name val="Calibri"/>
      <family val="2"/>
      <scheme val="minor"/>
    </font>
    <font>
      <sz val="11"/>
      <name val="Calibri"/>
      <family val="2"/>
      <scheme val="minor"/>
    </font>
    <font>
      <sz val="12"/>
      <color theme="0"/>
      <name val="Calibri"/>
      <family val="2"/>
      <scheme val="minor"/>
    </font>
    <font>
      <sz val="10"/>
      <color theme="1"/>
      <name val="Calibri"/>
      <family val="2"/>
      <scheme val="minor"/>
    </font>
    <font>
      <sz val="9"/>
      <color indexed="81"/>
      <name val="Tahoma"/>
      <family val="2"/>
    </font>
    <font>
      <b/>
      <sz val="9"/>
      <color indexed="81"/>
      <name val="Tahoma"/>
      <family val="2"/>
    </font>
    <font>
      <sz val="11"/>
      <color theme="0"/>
      <name val="Calibri"/>
      <family val="2"/>
      <scheme val="minor"/>
    </font>
    <font>
      <sz val="8"/>
      <color theme="1"/>
      <name val="Calibri"/>
      <family val="2"/>
      <scheme val="minor"/>
    </font>
    <font>
      <b/>
      <sz val="20"/>
      <color theme="1"/>
      <name val="Bahnschrift SemiBold SemiConden"/>
      <family val="2"/>
    </font>
    <font>
      <sz val="11"/>
      <color theme="1"/>
      <name val="Bahnschrift SemiBold SemiConden"/>
      <family val="2"/>
    </font>
    <font>
      <sz val="11"/>
      <color rgb="FFFF0000"/>
      <name val="Calibri"/>
      <family val="2"/>
      <scheme val="minor"/>
    </font>
    <font>
      <b/>
      <sz val="12"/>
      <name val="Bahnschrift SemiBold SemiConden"/>
      <family val="2"/>
    </font>
    <font>
      <i/>
      <sz val="11"/>
      <color theme="1"/>
      <name val="Calibri"/>
      <family val="2"/>
      <scheme val="minor"/>
    </font>
    <font>
      <b/>
      <i/>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bgColor indexed="64"/>
      </patternFill>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212">
    <xf numFmtId="0" fontId="0" fillId="0" borderId="0" xfId="0"/>
    <xf numFmtId="0" fontId="0" fillId="0" borderId="0" xfId="0" applyAlignment="1">
      <alignment horizontal="center"/>
    </xf>
    <xf numFmtId="0" fontId="0" fillId="0" borderId="0" xfId="0" applyAlignment="1">
      <alignment horizontal="center" vertical="top"/>
    </xf>
    <xf numFmtId="0" fontId="2" fillId="0" borderId="0" xfId="0" applyFont="1" applyAlignment="1">
      <alignment vertical="top" wrapText="1"/>
    </xf>
    <xf numFmtId="0" fontId="2" fillId="0" borderId="0" xfId="0" applyFont="1" applyAlignment="1">
      <alignment wrapText="1"/>
    </xf>
    <xf numFmtId="0" fontId="0" fillId="0" borderId="0" xfId="0" applyProtection="1"/>
    <xf numFmtId="0" fontId="0" fillId="5" borderId="0" xfId="0" applyFill="1" applyProtection="1"/>
    <xf numFmtId="0" fontId="0" fillId="0" borderId="0" xfId="0" applyAlignment="1" applyProtection="1">
      <alignment horizontal="center" vertical="center"/>
    </xf>
    <xf numFmtId="0" fontId="0" fillId="0" borderId="31" xfId="0" applyBorder="1" applyProtection="1"/>
    <xf numFmtId="0" fontId="0" fillId="5" borderId="0" xfId="0" applyFill="1" applyBorder="1" applyProtection="1"/>
    <xf numFmtId="0" fontId="0" fillId="0" borderId="0" xfId="0" applyBorder="1" applyProtection="1"/>
    <xf numFmtId="0" fontId="9" fillId="5" borderId="0" xfId="0" applyFont="1" applyFill="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0" fillId="5" borderId="0" xfId="0" applyFill="1" applyBorder="1" applyAlignment="1" applyProtection="1">
      <alignment horizontal="center"/>
    </xf>
    <xf numFmtId="0" fontId="12" fillId="0" borderId="1" xfId="0" applyFont="1" applyBorder="1" applyAlignment="1" applyProtection="1">
      <alignment horizontal="justify" vertical="center"/>
    </xf>
    <xf numFmtId="164" fontId="0" fillId="0" borderId="2" xfId="1" applyNumberFormat="1" applyFont="1" applyBorder="1" applyAlignment="1" applyProtection="1">
      <alignment horizontal="center" vertical="center"/>
    </xf>
    <xf numFmtId="164" fontId="0" fillId="5" borderId="0" xfId="1" applyNumberFormat="1" applyFont="1" applyFill="1" applyBorder="1" applyAlignment="1" applyProtection="1">
      <alignment horizontal="center" vertical="center"/>
    </xf>
    <xf numFmtId="164" fontId="11" fillId="4" borderId="1" xfId="1" applyNumberFormat="1" applyFont="1" applyFill="1" applyBorder="1" applyAlignment="1" applyProtection="1">
      <alignment horizontal="center" vertical="center"/>
    </xf>
    <xf numFmtId="164" fontId="11" fillId="5" borderId="0" xfId="1" applyNumberFormat="1" applyFont="1" applyFill="1" applyBorder="1" applyAlignment="1" applyProtection="1">
      <alignment horizontal="center" vertical="center"/>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justify"/>
      <protection locked="0"/>
    </xf>
    <xf numFmtId="9" fontId="12" fillId="0" borderId="1" xfId="1" applyFont="1" applyBorder="1" applyAlignment="1" applyProtection="1">
      <alignment horizontal="center" vertical="center"/>
    </xf>
    <xf numFmtId="3" fontId="12" fillId="0" borderId="2" xfId="0" applyNumberFormat="1" applyFont="1" applyBorder="1" applyAlignment="1" applyProtection="1">
      <alignment horizontal="center" vertical="center"/>
    </xf>
    <xf numFmtId="0" fontId="12" fillId="0" borderId="2" xfId="1" applyNumberFormat="1" applyFont="1" applyBorder="1" applyAlignment="1" applyProtection="1">
      <alignment horizontal="center" vertical="center"/>
    </xf>
    <xf numFmtId="164" fontId="1" fillId="0" borderId="2" xfId="1" applyNumberFormat="1" applyFont="1" applyBorder="1" applyAlignment="1" applyProtection="1">
      <alignment horizontal="center" vertical="center"/>
    </xf>
    <xf numFmtId="164" fontId="1" fillId="0" borderId="1" xfId="1" applyNumberFormat="1" applyFont="1" applyBorder="1" applyAlignment="1" applyProtection="1">
      <alignment horizontal="center" vertical="center"/>
    </xf>
    <xf numFmtId="2" fontId="12" fillId="0" borderId="2" xfId="1" applyNumberFormat="1" applyFont="1" applyBorder="1" applyAlignment="1" applyProtection="1">
      <alignment horizontal="center" vertical="center"/>
    </xf>
    <xf numFmtId="0" fontId="7" fillId="4" borderId="2" xfId="0" applyFont="1" applyFill="1" applyBorder="1" applyAlignment="1" applyProtection="1">
      <alignment horizontal="center"/>
    </xf>
    <xf numFmtId="164" fontId="0" fillId="2" borderId="4" xfId="1" applyNumberFormat="1" applyFont="1" applyFill="1" applyBorder="1" applyAlignment="1" applyProtection="1">
      <alignment horizontal="center" vertical="center" wrapText="1"/>
      <protection locked="0"/>
    </xf>
    <xf numFmtId="2" fontId="0" fillId="6" borderId="2" xfId="0" applyNumberFormat="1" applyFill="1" applyBorder="1" applyAlignment="1" applyProtection="1">
      <alignment horizontal="center" vertical="center"/>
    </xf>
    <xf numFmtId="164" fontId="0" fillId="6" borderId="2" xfId="1" applyNumberFormat="1" applyFont="1" applyFill="1" applyBorder="1" applyAlignment="1" applyProtection="1">
      <alignment horizontal="center" vertical="center"/>
    </xf>
    <xf numFmtId="0" fontId="12" fillId="6" borderId="1" xfId="0" applyFont="1" applyFill="1" applyBorder="1" applyAlignment="1" applyProtection="1">
      <alignment horizontal="center" vertical="center" wrapText="1"/>
    </xf>
    <xf numFmtId="164" fontId="1" fillId="6" borderId="2" xfId="1" applyNumberFormat="1" applyFont="1" applyFill="1" applyBorder="1" applyAlignment="1" applyProtection="1">
      <alignment horizontal="center" vertical="center"/>
    </xf>
    <xf numFmtId="0" fontId="0" fillId="0" borderId="0" xfId="0" applyAlignment="1" applyProtection="1">
      <alignment horizontal="justify" vertical="center"/>
    </xf>
    <xf numFmtId="0" fontId="0" fillId="0" borderId="31" xfId="0" applyBorder="1" applyAlignment="1" applyProtection="1">
      <alignment horizontal="justify" vertical="center"/>
    </xf>
    <xf numFmtId="0" fontId="0" fillId="0" borderId="0" xfId="0" applyAlignment="1" applyProtection="1">
      <alignment horizontal="justify" vertical="center"/>
      <protection locked="0"/>
    </xf>
    <xf numFmtId="0" fontId="0" fillId="0" borderId="0" xfId="0" applyAlignment="1" applyProtection="1">
      <alignment horizontal="center" vertical="center" wrapText="1"/>
    </xf>
    <xf numFmtId="0" fontId="0" fillId="0" borderId="31" xfId="0" applyBorder="1" applyAlignment="1" applyProtection="1">
      <alignment horizontal="center" vertical="center" wrapText="1"/>
    </xf>
    <xf numFmtId="0" fontId="0" fillId="0" borderId="31" xfId="0" applyBorder="1" applyAlignment="1" applyProtection="1">
      <alignment horizontal="center" vertical="center"/>
    </xf>
    <xf numFmtId="0" fontId="12" fillId="5" borderId="2" xfId="1" applyNumberFormat="1" applyFont="1" applyFill="1" applyBorder="1" applyAlignment="1" applyProtection="1">
      <alignment horizontal="center" vertical="center" wrapText="1"/>
    </xf>
    <xf numFmtId="0" fontId="0" fillId="2" borderId="2" xfId="0" applyFill="1" applyBorder="1" applyAlignment="1" applyProtection="1">
      <alignment horizontal="justify" vertical="center" wrapText="1"/>
      <protection locked="0"/>
    </xf>
    <xf numFmtId="0" fontId="0" fillId="2" borderId="2" xfId="0" applyFill="1" applyBorder="1" applyAlignment="1" applyProtection="1">
      <alignment horizontal="justify" vertical="center"/>
      <protection locked="0"/>
    </xf>
    <xf numFmtId="0" fontId="0" fillId="2" borderId="2" xfId="0" applyFill="1" applyBorder="1" applyAlignment="1" applyProtection="1">
      <alignment horizontal="center" vertical="center" wrapText="1"/>
      <protection locked="0"/>
    </xf>
    <xf numFmtId="0" fontId="0" fillId="6" borderId="2" xfId="0" applyFont="1" applyFill="1" applyBorder="1" applyAlignment="1" applyProtection="1">
      <alignment horizontal="justify" vertical="center"/>
    </xf>
    <xf numFmtId="0" fontId="17" fillId="0" borderId="31" xfId="0" applyFont="1" applyBorder="1" applyAlignment="1" applyProtection="1">
      <alignment horizontal="left" vertical="center"/>
    </xf>
    <xf numFmtId="0" fontId="0" fillId="0" borderId="0" xfId="0" applyBorder="1" applyAlignment="1" applyProtection="1">
      <alignment horizontal="center" vertical="center"/>
    </xf>
    <xf numFmtId="0" fontId="0" fillId="0" borderId="0" xfId="0" applyAlignment="1">
      <alignment vertical="center" wrapText="1"/>
    </xf>
    <xf numFmtId="0" fontId="0" fillId="0" borderId="0" xfId="0" applyAlignment="1">
      <alignment vertical="top" wrapText="1"/>
    </xf>
    <xf numFmtId="15" fontId="0" fillId="0" borderId="0" xfId="0" applyNumberFormat="1" applyAlignment="1">
      <alignment vertical="top" wrapText="1"/>
    </xf>
    <xf numFmtId="0" fontId="2" fillId="0" borderId="0" xfId="0" applyFont="1" applyAlignment="1">
      <alignment vertical="center" wrapText="1"/>
    </xf>
    <xf numFmtId="0" fontId="18" fillId="0" borderId="0" xfId="0" applyFont="1" applyAlignment="1">
      <alignment horizontal="left" vertical="center"/>
    </xf>
    <xf numFmtId="0" fontId="18" fillId="0" borderId="0" xfId="0" applyFont="1" applyAlignment="1">
      <alignment horizontal="left" vertical="center" wrapText="1"/>
    </xf>
    <xf numFmtId="0" fontId="0" fillId="0" borderId="0" xfId="0" applyAlignment="1">
      <alignment horizontal="justify" vertical="center" wrapText="1"/>
    </xf>
    <xf numFmtId="0" fontId="20" fillId="0" borderId="0" xfId="0" applyFont="1" applyAlignment="1">
      <alignment horizontal="left" vertical="center"/>
    </xf>
    <xf numFmtId="0" fontId="0" fillId="3" borderId="1" xfId="0" applyFill="1" applyBorder="1" applyAlignment="1">
      <alignment horizontal="center" vertical="center" wrapText="1"/>
    </xf>
    <xf numFmtId="0" fontId="0" fillId="0" borderId="0" xfId="0" applyAlignment="1">
      <alignment horizontal="center" vertical="top" wrapText="1"/>
    </xf>
    <xf numFmtId="0" fontId="0" fillId="6" borderId="1" xfId="0" applyFill="1" applyBorder="1" applyAlignment="1">
      <alignment horizontal="center" vertical="center" wrapText="1"/>
    </xf>
    <xf numFmtId="0" fontId="12" fillId="0" borderId="2" xfId="0" applyFont="1" applyBorder="1" applyAlignment="1" applyProtection="1">
      <alignment horizontal="center" vertical="center" wrapText="1"/>
    </xf>
    <xf numFmtId="0" fontId="12" fillId="5" borderId="35" xfId="1" applyNumberFormat="1" applyFont="1" applyFill="1" applyBorder="1" applyAlignment="1" applyProtection="1">
      <alignment horizontal="center" vertical="center" wrapText="1"/>
    </xf>
    <xf numFmtId="0" fontId="0" fillId="2" borderId="35" xfId="0" applyFill="1" applyBorder="1" applyAlignment="1" applyProtection="1">
      <alignment horizontal="center" vertical="center" wrapText="1"/>
      <protection locked="0"/>
    </xf>
    <xf numFmtId="2" fontId="0" fillId="6" borderId="35" xfId="0" applyNumberFormat="1" applyFill="1" applyBorder="1" applyAlignment="1" applyProtection="1">
      <alignment horizontal="center" vertical="center"/>
    </xf>
    <xf numFmtId="164" fontId="0" fillId="6" borderId="35" xfId="1" applyNumberFormat="1" applyFont="1" applyFill="1" applyBorder="1" applyAlignment="1" applyProtection="1">
      <alignment horizontal="center" vertical="center"/>
    </xf>
    <xf numFmtId="0" fontId="0" fillId="6" borderId="27" xfId="0" applyFont="1" applyFill="1" applyBorder="1" applyAlignment="1" applyProtection="1">
      <alignment horizontal="justify" vertical="center"/>
    </xf>
    <xf numFmtId="0" fontId="0" fillId="6" borderId="39" xfId="0" applyFont="1" applyFill="1" applyBorder="1" applyAlignment="1" applyProtection="1">
      <alignment horizontal="justify" vertical="center"/>
    </xf>
    <xf numFmtId="0" fontId="12" fillId="5" borderId="22" xfId="1" applyNumberFormat="1" applyFont="1" applyFill="1" applyBorder="1" applyAlignment="1" applyProtection="1">
      <alignment horizontal="center" vertical="center" wrapText="1"/>
    </xf>
    <xf numFmtId="0" fontId="0" fillId="2" borderId="24" xfId="0" applyFill="1" applyBorder="1" applyAlignment="1" applyProtection="1">
      <alignment horizontal="center" vertical="center" wrapText="1"/>
      <protection locked="0"/>
    </xf>
    <xf numFmtId="0" fontId="0" fillId="2" borderId="22" xfId="0" applyFill="1" applyBorder="1" applyAlignment="1" applyProtection="1">
      <alignment horizontal="justify" vertical="center" wrapText="1"/>
      <protection locked="0"/>
    </xf>
    <xf numFmtId="0" fontId="0" fillId="2" borderId="22" xfId="0" applyFill="1" applyBorder="1" applyAlignment="1" applyProtection="1">
      <alignment horizontal="justify" vertical="center"/>
      <protection locked="0"/>
    </xf>
    <xf numFmtId="0" fontId="0" fillId="2" borderId="22" xfId="0" applyFill="1" applyBorder="1" applyAlignment="1" applyProtection="1">
      <alignment horizontal="center" vertical="center" wrapText="1"/>
      <protection locked="0"/>
    </xf>
    <xf numFmtId="2" fontId="0" fillId="6" borderId="22" xfId="0" applyNumberFormat="1" applyFill="1" applyBorder="1" applyAlignment="1" applyProtection="1">
      <alignment horizontal="center" vertical="center"/>
    </xf>
    <xf numFmtId="164" fontId="0" fillId="6" borderId="22" xfId="1" applyNumberFormat="1" applyFont="1" applyFill="1" applyBorder="1" applyAlignment="1" applyProtection="1">
      <alignment horizontal="center" vertical="center"/>
    </xf>
    <xf numFmtId="0" fontId="0" fillId="6" borderId="23" xfId="0" applyFont="1" applyFill="1" applyBorder="1" applyAlignment="1" applyProtection="1">
      <alignment horizontal="justify" vertical="center"/>
    </xf>
    <xf numFmtId="0" fontId="0" fillId="2" borderId="41" xfId="0" applyFill="1" applyBorder="1" applyAlignment="1" applyProtection="1">
      <alignment horizontal="justify" vertical="center"/>
      <protection locked="0"/>
    </xf>
    <xf numFmtId="0" fontId="0" fillId="2" borderId="43" xfId="0" applyFill="1" applyBorder="1" applyAlignment="1" applyProtection="1">
      <alignment horizontal="justify" vertical="center"/>
      <protection locked="0"/>
    </xf>
    <xf numFmtId="0" fontId="0" fillId="0" borderId="0" xfId="0" applyAlignment="1" applyProtection="1">
      <alignment vertical="center"/>
    </xf>
    <xf numFmtId="0" fontId="3" fillId="3" borderId="19"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5" fillId="3" borderId="21"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0" fillId="3" borderId="24" xfId="0" applyFont="1" applyFill="1" applyBorder="1" applyAlignment="1" applyProtection="1">
      <alignment horizontal="justify" vertical="center" wrapText="1"/>
    </xf>
    <xf numFmtId="0" fontId="0" fillId="3" borderId="43" xfId="0" applyFont="1" applyFill="1" applyBorder="1" applyAlignment="1" applyProtection="1">
      <alignment horizontal="justify" vertical="center"/>
    </xf>
    <xf numFmtId="0" fontId="0" fillId="3" borderId="22" xfId="0" applyFont="1" applyFill="1" applyBorder="1" applyAlignment="1" applyProtection="1">
      <alignment horizontal="justify" vertical="center"/>
    </xf>
    <xf numFmtId="0" fontId="0" fillId="3" borderId="23" xfId="0" applyFont="1" applyFill="1" applyBorder="1" applyAlignment="1" applyProtection="1">
      <alignment horizontal="justify" vertical="center"/>
    </xf>
    <xf numFmtId="0" fontId="0" fillId="3" borderId="29" xfId="0" applyFont="1" applyFill="1" applyBorder="1" applyAlignment="1" applyProtection="1">
      <alignment horizontal="justify" vertical="center"/>
    </xf>
    <xf numFmtId="0" fontId="12" fillId="0" borderId="35" xfId="0" applyFont="1" applyBorder="1" applyAlignment="1" applyProtection="1">
      <alignment horizontal="center" vertical="center" wrapText="1"/>
    </xf>
    <xf numFmtId="0" fontId="0" fillId="2" borderId="28" xfId="0" applyFill="1" applyBorder="1" applyAlignment="1" applyProtection="1">
      <alignment horizontal="justify" vertical="center"/>
    </xf>
    <xf numFmtId="0" fontId="0" fillId="2" borderId="2" xfId="0" applyFill="1" applyBorder="1" applyAlignment="1" applyProtection="1">
      <alignment horizontal="justify" vertical="center" wrapText="1"/>
    </xf>
    <xf numFmtId="0" fontId="0" fillId="2" borderId="2" xfId="0" applyFill="1" applyBorder="1" applyAlignment="1" applyProtection="1">
      <alignment horizontal="justify" vertical="center"/>
    </xf>
    <xf numFmtId="0" fontId="0" fillId="2" borderId="2" xfId="0"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6" fillId="0" borderId="1" xfId="0" applyFont="1" applyBorder="1" applyAlignment="1" applyProtection="1">
      <alignment horizontal="justify" vertical="center" wrapText="1"/>
    </xf>
    <xf numFmtId="0" fontId="12" fillId="0" borderId="5" xfId="0" applyFont="1" applyBorder="1" applyAlignment="1" applyProtection="1">
      <alignment horizontal="center" vertical="center" wrapText="1"/>
    </xf>
    <xf numFmtId="0" fontId="16" fillId="0" borderId="1" xfId="0" applyFont="1" applyBorder="1" applyAlignment="1" applyProtection="1">
      <alignment horizontal="justify" vertical="center"/>
    </xf>
    <xf numFmtId="9" fontId="12" fillId="0" borderId="1" xfId="0" applyNumberFormat="1" applyFont="1" applyBorder="1" applyAlignment="1" applyProtection="1">
      <alignment horizontal="center" vertical="center"/>
    </xf>
    <xf numFmtId="0" fontId="12" fillId="0" borderId="1" xfId="0" applyFont="1" applyBorder="1" applyAlignment="1" applyProtection="1">
      <alignment horizontal="justify" vertical="center" wrapText="1"/>
    </xf>
    <xf numFmtId="0" fontId="12" fillId="0" borderId="6"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6" fillId="0" borderId="7" xfId="0" applyFont="1" applyBorder="1" applyAlignment="1" applyProtection="1">
      <alignment horizontal="justify" vertical="center"/>
    </xf>
    <xf numFmtId="0" fontId="12" fillId="0" borderId="7" xfId="0" applyFont="1" applyBorder="1" applyAlignment="1" applyProtection="1">
      <alignment horizontal="center" vertical="center"/>
    </xf>
    <xf numFmtId="9" fontId="12" fillId="0" borderId="7" xfId="0" applyNumberFormat="1" applyFont="1" applyBorder="1" applyAlignment="1" applyProtection="1">
      <alignment horizontal="center" vertical="center"/>
    </xf>
    <xf numFmtId="0" fontId="12" fillId="0" borderId="7" xfId="0" applyFont="1" applyBorder="1" applyAlignment="1" applyProtection="1">
      <alignment horizontal="justify" vertical="center"/>
    </xf>
    <xf numFmtId="0" fontId="0" fillId="0" borderId="0" xfId="0" applyAlignment="1" applyProtection="1">
      <alignment horizontal="justify"/>
    </xf>
    <xf numFmtId="0" fontId="0" fillId="6" borderId="36" xfId="0" applyNumberFormat="1" applyFill="1" applyBorder="1" applyAlignment="1" applyProtection="1">
      <alignment horizontal="center" vertical="center" wrapText="1"/>
      <protection locked="0"/>
    </xf>
    <xf numFmtId="0" fontId="0" fillId="6" borderId="27" xfId="0" applyFill="1" applyBorder="1" applyAlignment="1" applyProtection="1">
      <alignment horizontal="center" vertical="center"/>
      <protection locked="0"/>
    </xf>
    <xf numFmtId="0" fontId="0" fillId="6" borderId="4" xfId="0" applyNumberFormat="1" applyFill="1" applyBorder="1" applyAlignment="1" applyProtection="1">
      <alignment horizontal="center" vertical="center" wrapText="1"/>
      <protection locked="0"/>
    </xf>
    <xf numFmtId="0" fontId="0" fillId="6" borderId="37" xfId="0" applyFill="1" applyBorder="1" applyAlignment="1" applyProtection="1">
      <alignment horizontal="center" vertical="center"/>
      <protection locked="0"/>
    </xf>
    <xf numFmtId="0" fontId="0" fillId="6" borderId="24" xfId="0" applyNumberFormat="1" applyFill="1" applyBorder="1" applyAlignment="1" applyProtection="1">
      <alignment horizontal="center" vertical="center" wrapText="1"/>
      <protection locked="0"/>
    </xf>
    <xf numFmtId="0" fontId="0" fillId="6" borderId="8" xfId="0" applyFill="1" applyBorder="1" applyAlignment="1" applyProtection="1">
      <alignment horizontal="center" vertical="center"/>
      <protection locked="0"/>
    </xf>
    <xf numFmtId="0" fontId="10" fillId="3" borderId="0" xfId="0" applyFont="1" applyFill="1" applyAlignment="1" applyProtection="1">
      <alignment horizontal="center"/>
      <protection locked="0"/>
    </xf>
    <xf numFmtId="0" fontId="15" fillId="5" borderId="0" xfId="0" applyFont="1" applyFill="1" applyBorder="1" applyProtection="1"/>
    <xf numFmtId="0" fontId="15" fillId="5" borderId="0" xfId="0" applyFont="1" applyFill="1" applyBorder="1" applyAlignment="1" applyProtection="1">
      <alignment horizontal="center" vertical="center"/>
    </xf>
    <xf numFmtId="164" fontId="15" fillId="5" borderId="0" xfId="1" applyNumberFormat="1" applyFont="1" applyFill="1" applyBorder="1" applyAlignment="1" applyProtection="1">
      <alignment horizontal="center" vertical="center"/>
    </xf>
    <xf numFmtId="164" fontId="15" fillId="5" borderId="0" xfId="0" applyNumberFormat="1" applyFont="1" applyFill="1" applyBorder="1" applyAlignment="1" applyProtection="1">
      <alignment horizontal="center" vertical="center"/>
    </xf>
    <xf numFmtId="15" fontId="0" fillId="0" borderId="0" xfId="0" applyNumberFormat="1" applyAlignment="1">
      <alignment horizontal="justify" vertical="top" wrapText="1"/>
    </xf>
    <xf numFmtId="0" fontId="10" fillId="0" borderId="0" xfId="0" applyFont="1" applyAlignment="1">
      <alignment horizontal="justify" vertical="center" wrapText="1"/>
    </xf>
    <xf numFmtId="0" fontId="9" fillId="4" borderId="1" xfId="0" applyFont="1" applyFill="1" applyBorder="1" applyAlignment="1">
      <alignment horizontal="center" vertical="center" textRotation="90"/>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1" xfId="0" applyBorder="1" applyAlignment="1">
      <alignment horizontal="justify" vertical="top" wrapText="1"/>
    </xf>
    <xf numFmtId="0" fontId="0" fillId="0" borderId="1" xfId="0" applyBorder="1" applyAlignment="1">
      <alignment horizontal="justify" vertical="top"/>
    </xf>
    <xf numFmtId="0" fontId="0" fillId="0" borderId="0" xfId="0" applyBorder="1" applyAlignment="1">
      <alignment horizontal="center" vertical="center"/>
    </xf>
    <xf numFmtId="0" fontId="0" fillId="0" borderId="0" xfId="0" applyAlignment="1">
      <alignment horizontal="justify" vertical="center" wrapText="1"/>
    </xf>
    <xf numFmtId="0" fontId="2" fillId="0" borderId="0" xfId="0" applyFont="1" applyAlignment="1">
      <alignment horizontal="justify" vertical="center" wrapText="1"/>
    </xf>
    <xf numFmtId="0" fontId="19" fillId="0" borderId="0" xfId="0" applyFont="1" applyAlignment="1">
      <alignment horizontal="justify" vertical="center" wrapText="1"/>
    </xf>
    <xf numFmtId="0" fontId="0" fillId="0" borderId="0" xfId="0" applyAlignment="1">
      <alignment horizontal="left" vertical="center" wrapText="1"/>
    </xf>
    <xf numFmtId="0" fontId="0" fillId="2" borderId="33"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42" xfId="0" applyFill="1" applyBorder="1" applyAlignment="1" applyProtection="1">
      <alignment horizontal="justify" vertical="center"/>
      <protection locked="0"/>
    </xf>
    <xf numFmtId="0" fontId="0" fillId="2" borderId="41" xfId="0" applyFill="1" applyBorder="1" applyAlignment="1" applyProtection="1">
      <alignment horizontal="justify" vertical="center"/>
      <protection locked="0"/>
    </xf>
    <xf numFmtId="0" fontId="0" fillId="2" borderId="33" xfId="0" applyFill="1" applyBorder="1" applyAlignment="1" applyProtection="1">
      <alignment horizontal="justify" vertical="center" wrapText="1"/>
      <protection locked="0"/>
    </xf>
    <xf numFmtId="0" fontId="0" fillId="2" borderId="2" xfId="0" applyFill="1" applyBorder="1" applyAlignment="1" applyProtection="1">
      <alignment horizontal="justify" vertical="center" wrapText="1"/>
      <protection locked="0"/>
    </xf>
    <xf numFmtId="0" fontId="0" fillId="2" borderId="33" xfId="0" applyFill="1" applyBorder="1" applyAlignment="1" applyProtection="1">
      <alignment horizontal="justify" vertical="center"/>
      <protection locked="0"/>
    </xf>
    <xf numFmtId="0" fontId="0" fillId="2" borderId="2" xfId="0" applyFill="1" applyBorder="1" applyAlignment="1" applyProtection="1">
      <alignment horizontal="justify" vertical="center"/>
      <protection locked="0"/>
    </xf>
    <xf numFmtId="0" fontId="0" fillId="2" borderId="18" xfId="0" applyNumberFormat="1" applyFill="1" applyBorder="1" applyAlignment="1" applyProtection="1">
      <alignment horizontal="center" vertical="center" wrapText="1"/>
      <protection locked="0"/>
    </xf>
    <xf numFmtId="0" fontId="0" fillId="2" borderId="2" xfId="0" applyNumberFormat="1" applyFill="1" applyBorder="1" applyAlignment="1" applyProtection="1">
      <alignment horizontal="center" vertical="center" wrapText="1"/>
      <protection locked="0"/>
    </xf>
    <xf numFmtId="0" fontId="0" fillId="2" borderId="40" xfId="0" applyFill="1" applyBorder="1" applyAlignment="1" applyProtection="1">
      <alignment horizontal="justify" vertical="center"/>
      <protection locked="0"/>
    </xf>
    <xf numFmtId="0" fontId="0" fillId="2" borderId="18" xfId="0" applyFill="1" applyBorder="1" applyAlignment="1" applyProtection="1">
      <alignment horizontal="justify" vertical="center" wrapText="1"/>
      <protection locked="0"/>
    </xf>
    <xf numFmtId="0" fontId="0" fillId="2" borderId="18" xfId="0" applyFill="1" applyBorder="1" applyAlignment="1" applyProtection="1">
      <alignment horizontal="justify" vertical="center"/>
      <protection locked="0"/>
    </xf>
    <xf numFmtId="0" fontId="0" fillId="2" borderId="33" xfId="0" applyNumberForma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0" fontId="2" fillId="3" borderId="13"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3" borderId="38" xfId="0" applyFont="1" applyFill="1" applyBorder="1" applyAlignment="1" applyProtection="1">
      <alignment horizontal="center" vertical="center" wrapText="1"/>
    </xf>
    <xf numFmtId="0" fontId="5" fillId="3" borderId="25"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xf>
    <xf numFmtId="0" fontId="7" fillId="4" borderId="12"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3" fillId="3" borderId="18" xfId="0" applyFont="1" applyFill="1" applyBorder="1" applyAlignment="1" applyProtection="1">
      <alignment horizontal="center" vertical="center" wrapText="1"/>
    </xf>
    <xf numFmtId="0" fontId="3" fillId="3" borderId="22"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xf>
    <xf numFmtId="0" fontId="4" fillId="4" borderId="12" xfId="0" applyFont="1" applyFill="1" applyBorder="1" applyAlignment="1" applyProtection="1">
      <alignment horizontal="center" vertical="center"/>
    </xf>
    <xf numFmtId="0" fontId="4" fillId="4" borderId="30" xfId="0" applyFont="1" applyFill="1" applyBorder="1" applyAlignment="1" applyProtection="1">
      <alignment horizontal="center" vertical="center"/>
    </xf>
    <xf numFmtId="0" fontId="4" fillId="4" borderId="13" xfId="0" applyFont="1" applyFill="1" applyBorder="1" applyAlignment="1" applyProtection="1">
      <alignment horizontal="center" vertical="center"/>
    </xf>
    <xf numFmtId="0" fontId="3" fillId="3" borderId="2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xf>
    <xf numFmtId="0" fontId="3" fillId="3" borderId="19"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3" borderId="18" xfId="0" applyFont="1" applyFill="1" applyBorder="1" applyAlignment="1" applyProtection="1">
      <alignment horizontal="center" vertical="center"/>
    </xf>
    <xf numFmtId="0" fontId="3" fillId="3" borderId="22" xfId="0" applyFont="1" applyFill="1" applyBorder="1" applyAlignment="1" applyProtection="1">
      <alignment horizontal="center" vertical="center"/>
    </xf>
    <xf numFmtId="0" fontId="2" fillId="0" borderId="1" xfId="0" applyFont="1" applyBorder="1" applyAlignment="1" applyProtection="1">
      <alignment horizontal="left"/>
    </xf>
    <xf numFmtId="0" fontId="12" fillId="0" borderId="33" xfId="0" applyFont="1" applyBorder="1" applyAlignment="1" applyProtection="1">
      <alignment horizontal="justify" vertical="center" wrapText="1"/>
    </xf>
    <xf numFmtId="0" fontId="12" fillId="0" borderId="2" xfId="0" applyFont="1" applyBorder="1" applyAlignment="1" applyProtection="1">
      <alignment horizontal="justify" vertical="center" wrapText="1"/>
    </xf>
    <xf numFmtId="0" fontId="12" fillId="0" borderId="33" xfId="0" applyFont="1" applyBorder="1" applyAlignment="1" applyProtection="1">
      <alignment horizontal="justify" vertical="center"/>
    </xf>
    <xf numFmtId="0" fontId="12" fillId="0" borderId="2" xfId="0" applyFont="1" applyBorder="1" applyAlignment="1" applyProtection="1">
      <alignment horizontal="justify" vertical="center"/>
    </xf>
    <xf numFmtId="0" fontId="12" fillId="0" borderId="33"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0" fillId="0" borderId="1" xfId="0" applyBorder="1" applyAlignment="1" applyProtection="1">
      <alignment horizontal="center" vertical="center"/>
    </xf>
    <xf numFmtId="0" fontId="0" fillId="2" borderId="1" xfId="0" applyFill="1" applyBorder="1" applyAlignment="1" applyProtection="1">
      <alignment horizontal="center" vertical="center"/>
      <protection locked="0"/>
    </xf>
    <xf numFmtId="0" fontId="12" fillId="0" borderId="18" xfId="0" applyFont="1" applyBorder="1" applyAlignment="1" applyProtection="1">
      <alignment horizontal="justify" vertical="center" wrapText="1"/>
    </xf>
    <xf numFmtId="0" fontId="12" fillId="0" borderId="18" xfId="0" applyFont="1" applyBorder="1" applyAlignment="1" applyProtection="1">
      <alignment horizontal="justify" vertical="center"/>
    </xf>
    <xf numFmtId="0" fontId="12" fillId="0" borderId="18" xfId="0" applyFont="1" applyBorder="1" applyAlignment="1" applyProtection="1">
      <alignment horizontal="center" vertical="center" wrapText="1"/>
    </xf>
    <xf numFmtId="9" fontId="12" fillId="0" borderId="18" xfId="0" applyNumberFormat="1" applyFont="1" applyBorder="1" applyAlignment="1" applyProtection="1">
      <alignment horizontal="center" vertical="center"/>
    </xf>
    <xf numFmtId="9" fontId="12" fillId="0" borderId="2" xfId="0" applyNumberFormat="1"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2" xfId="0" applyFont="1" applyBorder="1" applyAlignment="1" applyProtection="1">
      <alignment horizontal="center" vertical="center"/>
    </xf>
    <xf numFmtId="0" fontId="16" fillId="0" borderId="18" xfId="0" applyFont="1" applyBorder="1" applyAlignment="1" applyProtection="1">
      <alignment horizontal="justify" vertical="center"/>
    </xf>
    <xf numFmtId="0" fontId="16" fillId="0" borderId="2" xfId="0" applyFont="1" applyBorder="1" applyAlignment="1" applyProtection="1">
      <alignment horizontal="justify" vertical="center"/>
    </xf>
    <xf numFmtId="0" fontId="12" fillId="0" borderId="40" xfId="0" applyFont="1" applyBorder="1" applyAlignment="1" applyProtection="1">
      <alignment horizontal="center" vertical="center" wrapText="1"/>
    </xf>
    <xf numFmtId="0" fontId="12" fillId="0" borderId="41" xfId="0" applyFont="1" applyBorder="1" applyAlignment="1" applyProtection="1">
      <alignment horizontal="center" vertical="center" wrapText="1"/>
    </xf>
    <xf numFmtId="9" fontId="12" fillId="0" borderId="33" xfId="0" applyNumberFormat="1"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42" xfId="0" applyFont="1" applyBorder="1" applyAlignment="1" applyProtection="1">
      <alignment horizontal="center" vertical="center" wrapText="1"/>
    </xf>
    <xf numFmtId="0" fontId="16" fillId="0" borderId="33" xfId="0" applyFont="1" applyBorder="1" applyAlignment="1" applyProtection="1">
      <alignment horizontal="justify" vertical="center"/>
    </xf>
    <xf numFmtId="164" fontId="1" fillId="6" borderId="33" xfId="1" applyNumberFormat="1" applyFont="1" applyFill="1" applyBorder="1" applyAlignment="1" applyProtection="1">
      <alignment horizontal="center" vertical="center"/>
    </xf>
    <xf numFmtId="164" fontId="1" fillId="6" borderId="2" xfId="1" applyNumberFormat="1" applyFont="1" applyFill="1" applyBorder="1" applyAlignment="1" applyProtection="1">
      <alignment horizontal="center" vertical="center"/>
    </xf>
    <xf numFmtId="9" fontId="12" fillId="0" borderId="33" xfId="1" applyFont="1" applyBorder="1" applyAlignment="1" applyProtection="1">
      <alignment horizontal="center" vertical="center"/>
    </xf>
    <xf numFmtId="9" fontId="12" fillId="0" borderId="2" xfId="1" applyFont="1" applyBorder="1" applyAlignment="1" applyProtection="1">
      <alignment horizontal="center" vertical="center"/>
    </xf>
    <xf numFmtId="0" fontId="9" fillId="4" borderId="33"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33"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7" fillId="4" borderId="3" xfId="0" applyFont="1" applyFill="1" applyBorder="1" applyAlignment="1" applyProtection="1">
      <alignment horizontal="center"/>
    </xf>
    <xf numFmtId="0" fontId="7" fillId="4" borderId="34" xfId="0" applyFont="1" applyFill="1" applyBorder="1" applyAlignment="1" applyProtection="1">
      <alignment horizontal="center"/>
    </xf>
    <xf numFmtId="0" fontId="7" fillId="4" borderId="32" xfId="0" applyFont="1" applyFill="1" applyBorder="1" applyAlignment="1" applyProtection="1">
      <alignment horizontal="center"/>
    </xf>
    <xf numFmtId="0" fontId="7" fillId="5" borderId="0" xfId="0" applyFont="1" applyFill="1" applyBorder="1" applyAlignment="1" applyProtection="1">
      <alignment horizontal="center" vertical="center"/>
    </xf>
    <xf numFmtId="0" fontId="9" fillId="4" borderId="0" xfId="0" applyFont="1" applyFill="1" applyAlignment="1" applyProtection="1">
      <alignment horizontal="center"/>
    </xf>
    <xf numFmtId="0" fontId="15" fillId="5" borderId="0" xfId="0" applyFont="1" applyFill="1" applyBorder="1" applyAlignment="1" applyProtection="1">
      <alignment horizontal="center"/>
    </xf>
    <xf numFmtId="0" fontId="5" fillId="0" borderId="0" xfId="0" applyFont="1" applyAlignment="1" applyProtection="1">
      <alignment horizontal="center" wrapText="1"/>
    </xf>
    <xf numFmtId="0" fontId="9" fillId="4" borderId="1" xfId="0" applyFont="1" applyFill="1" applyBorder="1" applyAlignment="1" applyProtection="1">
      <alignment horizontal="center" vertical="center"/>
    </xf>
  </cellXfs>
  <cellStyles count="2">
    <cellStyle name="Normal" xfId="0" builtinId="0"/>
    <cellStyle name="Porcentaje" xfId="1" builtinId="5"/>
  </cellStyles>
  <dxfs count="9">
    <dxf>
      <numFmt numFmtId="3" formatCode="#,##0"/>
    </dxf>
    <dxf>
      <numFmt numFmtId="14" formatCode="0.00%"/>
    </dxf>
    <dxf>
      <numFmt numFmtId="2" formatCode="0.00"/>
    </dxf>
    <dxf>
      <numFmt numFmtId="3" formatCode="#,##0"/>
    </dxf>
    <dxf>
      <numFmt numFmtId="14" formatCode="0.00%"/>
    </dxf>
    <dxf>
      <numFmt numFmtId="2" formatCode="0.00"/>
    </dxf>
    <dxf>
      <numFmt numFmtId="3" formatCode="#,##0"/>
    </dxf>
    <dxf>
      <numFmt numFmtId="4" formatCode="#,##0.00"/>
    </dxf>
    <dxf>
      <numFmt numFmtId="1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89803486743037E-2"/>
          <c:y val="0.10319917440660474"/>
          <c:w val="0.93305523298645709"/>
          <c:h val="0.80103914255300135"/>
        </c:manualLayout>
      </c:layout>
      <c:barChart>
        <c:barDir val="col"/>
        <c:grouping val="clustered"/>
        <c:varyColors val="0"/>
        <c:ser>
          <c:idx val="1"/>
          <c:order val="0"/>
          <c:tx>
            <c:v>Actividad</c:v>
          </c:tx>
          <c:spPr>
            <a:solidFill>
              <a:schemeClr val="accent4">
                <a:lumMod val="40000"/>
                <a:lumOff val="60000"/>
              </a:schemeClr>
            </a:solidFill>
            <a:ln>
              <a:solidFill>
                <a:schemeClr val="tx1"/>
              </a:solidFill>
            </a:ln>
          </c:spPr>
          <c:invertIfNegative val="0"/>
          <c:dLbls>
            <c:spPr>
              <a:noFill/>
              <a:ln>
                <a:noFill/>
              </a:ln>
              <a:effectLst/>
            </c:spPr>
            <c:txPr>
              <a:bodyPr rot="-5400000" vert="horz" wrap="square" lIns="38100" tIns="19050" rIns="38100" bIns="19050" anchor="ctr">
                <a:spAutoFit/>
              </a:bodyPr>
              <a:lstStyle/>
              <a:p>
                <a:pPr>
                  <a:defRPr sz="9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numRef>
              <c:f>Evaluación!$X$23:$X$27</c:f>
              <c:numCache>
                <c:formatCode>General</c:formatCode>
                <c:ptCount val="5"/>
                <c:pt idx="0">
                  <c:v>1</c:v>
                </c:pt>
                <c:pt idx="1">
                  <c:v>2</c:v>
                </c:pt>
                <c:pt idx="2">
                  <c:v>3</c:v>
                </c:pt>
                <c:pt idx="3">
                  <c:v>4</c:v>
                </c:pt>
                <c:pt idx="4">
                  <c:v>5</c:v>
                </c:pt>
              </c:numCache>
            </c:numRef>
          </c:cat>
          <c:val>
            <c:numRef>
              <c:f>Evaluación!$Y$23:$Y$27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7F8D-4E94-9A74-F95A4465E25C}"/>
            </c:ext>
          </c:extLst>
        </c:ser>
        <c:dLbls>
          <c:showLegendKey val="0"/>
          <c:showVal val="0"/>
          <c:showCatName val="0"/>
          <c:showSerName val="0"/>
          <c:showPercent val="0"/>
          <c:showBubbleSize val="0"/>
        </c:dLbls>
        <c:gapWidth val="150"/>
        <c:axId val="1537704543"/>
        <c:axId val="1537703295"/>
      </c:barChart>
      <c:lineChart>
        <c:grouping val="standard"/>
        <c:varyColors val="0"/>
        <c:ser>
          <c:idx val="0"/>
          <c:order val="1"/>
          <c:spPr>
            <a:ln w="19050" cap="rnd">
              <a:solidFill>
                <a:srgbClr val="C00000"/>
              </a:solidFill>
              <a:round/>
            </a:ln>
            <a:effectLst/>
          </c:spPr>
          <c:marker>
            <c:symbol val="none"/>
          </c:marker>
          <c:val>
            <c:numRef>
              <c:f>Evaluación!$Z$23:$Z$27</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F8D-4E94-9A74-F95A4465E25C}"/>
            </c:ext>
          </c:extLst>
        </c:ser>
        <c:dLbls>
          <c:showLegendKey val="0"/>
          <c:showVal val="0"/>
          <c:showCatName val="0"/>
          <c:showSerName val="0"/>
          <c:showPercent val="0"/>
          <c:showBubbleSize val="0"/>
        </c:dLbls>
        <c:marker val="1"/>
        <c:smooth val="0"/>
        <c:axId val="1537704543"/>
        <c:axId val="1537703295"/>
      </c:lineChart>
      <c:catAx>
        <c:axId val="1537704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7703295"/>
        <c:crosses val="autoZero"/>
        <c:auto val="1"/>
        <c:lblAlgn val="ctr"/>
        <c:lblOffset val="100"/>
        <c:noMultiLvlLbl val="0"/>
      </c:catAx>
      <c:valAx>
        <c:axId val="15377032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537704543"/>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027888584411529"/>
          <c:y val="9.2802831464248794E-2"/>
          <c:w val="0.48531594343658585"/>
          <c:h val="0.83459635727352266"/>
        </c:manualLayout>
      </c:layout>
      <c:doughnutChart>
        <c:varyColors val="1"/>
        <c:ser>
          <c:idx val="0"/>
          <c:order val="0"/>
          <c:spPr>
            <a:solidFill>
              <a:schemeClr val="accent4">
                <a:lumMod val="40000"/>
                <a:lumOff val="60000"/>
              </a:schemeClr>
            </a:solidFill>
          </c:spPr>
          <c:explosion val="4"/>
          <c:dPt>
            <c:idx val="0"/>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1-4555-4E0F-BF40-462233358DD9}"/>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3-4555-4E0F-BF40-462233358DD9}"/>
              </c:ext>
            </c:extLst>
          </c:dPt>
          <c:dPt>
            <c:idx val="2"/>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5-4555-4E0F-BF40-462233358DD9}"/>
              </c:ext>
            </c:extLst>
          </c:dPt>
          <c:dPt>
            <c:idx val="3"/>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7-4555-4E0F-BF40-462233358DD9}"/>
              </c:ext>
            </c:extLst>
          </c:dPt>
          <c:dPt>
            <c:idx val="4"/>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9-4555-4E0F-BF40-462233358DD9}"/>
              </c:ext>
            </c:extLst>
          </c:dPt>
          <c:dPt>
            <c:idx val="5"/>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B-4555-4E0F-BF40-462233358DD9}"/>
              </c:ext>
            </c:extLst>
          </c:dPt>
          <c:dPt>
            <c:idx val="6"/>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D-4555-4E0F-BF40-462233358DD9}"/>
              </c:ext>
            </c:extLst>
          </c:dPt>
          <c:dPt>
            <c:idx val="7"/>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F-4555-4E0F-BF40-462233358DD9}"/>
              </c:ext>
            </c:extLst>
          </c:dPt>
          <c:dPt>
            <c:idx val="8"/>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11-4555-4E0F-BF40-462233358DD9}"/>
              </c:ext>
            </c:extLst>
          </c:dPt>
          <c:dPt>
            <c:idx val="9"/>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13-4555-4E0F-BF40-462233358DD9}"/>
              </c:ext>
            </c:extLst>
          </c:dPt>
          <c:val>
            <c:numLit>
              <c:formatCode>General</c:formatCode>
              <c:ptCount val="10"/>
              <c:pt idx="0">
                <c:v>1</c:v>
              </c:pt>
              <c:pt idx="1">
                <c:v>1</c:v>
              </c:pt>
              <c:pt idx="2">
                <c:v>1</c:v>
              </c:pt>
              <c:pt idx="3">
                <c:v>1</c:v>
              </c:pt>
              <c:pt idx="4">
                <c:v>1</c:v>
              </c:pt>
              <c:pt idx="5">
                <c:v>1</c:v>
              </c:pt>
              <c:pt idx="6">
                <c:v>1</c:v>
              </c:pt>
              <c:pt idx="7">
                <c:v>1</c:v>
              </c:pt>
              <c:pt idx="8">
                <c:v>1</c:v>
              </c:pt>
              <c:pt idx="9">
                <c:v>1</c:v>
              </c:pt>
            </c:numLit>
          </c:val>
          <c:extLst>
            <c:ext xmlns:c16="http://schemas.microsoft.com/office/drawing/2014/chart" uri="{C3380CC4-5D6E-409C-BE32-E72D297353CC}">
              <c16:uniqueId val="{00000000-E914-4781-BD73-BB669AD2689A}"/>
            </c:ext>
          </c:extLst>
        </c:ser>
        <c:dLbls>
          <c:showLegendKey val="0"/>
          <c:showVal val="0"/>
          <c:showCatName val="0"/>
          <c:showSerName val="0"/>
          <c:showPercent val="0"/>
          <c:showBubbleSize val="0"/>
          <c:showLeaderLines val="1"/>
        </c:dLbls>
        <c:firstSliceAng val="0"/>
        <c:holeSize val="55"/>
      </c:doughnutChart>
      <c:doughnutChart>
        <c:varyColors val="1"/>
        <c:ser>
          <c:idx val="1"/>
          <c:order val="1"/>
          <c:dPt>
            <c:idx val="0"/>
            <c:bubble3D val="0"/>
            <c:spPr>
              <a:noFill/>
              <a:ln w="19050">
                <a:solidFill>
                  <a:schemeClr val="lt1"/>
                </a:solidFill>
              </a:ln>
              <a:effectLst/>
            </c:spPr>
            <c:extLst>
              <c:ext xmlns:c16="http://schemas.microsoft.com/office/drawing/2014/chart" uri="{C3380CC4-5D6E-409C-BE32-E72D297353CC}">
                <c16:uniqueId val="{00000008-E914-4781-BD73-BB669AD2689A}"/>
              </c:ext>
            </c:extLst>
          </c:dPt>
          <c:dPt>
            <c:idx val="1"/>
            <c:bubble3D val="0"/>
            <c:spPr>
              <a:solidFill>
                <a:schemeClr val="bg1">
                  <a:alpha val="76000"/>
                </a:schemeClr>
              </a:solidFill>
              <a:ln w="19050">
                <a:solidFill>
                  <a:schemeClr val="lt1"/>
                </a:solidFill>
              </a:ln>
              <a:effectLst/>
            </c:spPr>
            <c:extLst>
              <c:ext xmlns:c16="http://schemas.microsoft.com/office/drawing/2014/chart" uri="{C3380CC4-5D6E-409C-BE32-E72D297353CC}">
                <c16:uniqueId val="{00000009-E914-4781-BD73-BB669AD2689A}"/>
              </c:ext>
            </c:extLst>
          </c:dPt>
          <c:val>
            <c:numRef>
              <c:f>Evaluación!$Y$31:$Z$31</c:f>
              <c:numCache>
                <c:formatCode>0.0%</c:formatCode>
                <c:ptCount val="2"/>
                <c:pt idx="0">
                  <c:v>0</c:v>
                </c:pt>
                <c:pt idx="1">
                  <c:v>1</c:v>
                </c:pt>
              </c:numCache>
            </c:numRef>
          </c:val>
          <c:extLst>
            <c:ext xmlns:c16="http://schemas.microsoft.com/office/drawing/2014/chart" uri="{C3380CC4-5D6E-409C-BE32-E72D297353CC}">
              <c16:uniqueId val="{00000007-E914-4781-BD73-BB669AD2689A}"/>
            </c:ext>
          </c:extLst>
        </c:ser>
        <c:dLbls>
          <c:showLegendKey val="0"/>
          <c:showVal val="0"/>
          <c:showCatName val="0"/>
          <c:showSerName val="0"/>
          <c:showPercent val="0"/>
          <c:showBubbleSize val="0"/>
          <c:showLeaderLines val="1"/>
        </c:dLbls>
        <c:firstSliceAng val="0"/>
        <c:holeSize val="55"/>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8</xdr:col>
      <xdr:colOff>404812</xdr:colOff>
      <xdr:row>18</xdr:row>
      <xdr:rowOff>1319212</xdr:rowOff>
    </xdr:from>
    <xdr:ext cx="237053" cy="253339"/>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C785D387-3CF0-4885-BE4D-5952D2102D24}"/>
                </a:ext>
              </a:extLst>
            </xdr:cNvPr>
            <xdr:cNvSpPr txBox="1"/>
          </xdr:nvSpPr>
          <xdr:spPr>
            <a:xfrm>
              <a:off x="5434012" y="9767887"/>
              <a:ext cx="237053" cy="253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CO" sz="1100"/>
                <a:t> </a:t>
              </a:r>
              <a14:m>
                <m:oMath xmlns:m="http://schemas.openxmlformats.org/officeDocument/2006/math">
                  <m:d>
                    <m:dPr>
                      <m:ctrlPr>
                        <a:rPr lang="es-CO" sz="1100" i="1">
                          <a:latin typeface="Cambria Math" panose="02040503050406030204" pitchFamily="18" charset="0"/>
                        </a:rPr>
                      </m:ctrlPr>
                    </m:dPr>
                    <m:e>
                      <m:f>
                        <m:fPr>
                          <m:ctrlPr>
                            <a:rPr lang="es-CO" sz="1100" i="1">
                              <a:latin typeface="Cambria Math" panose="02040503050406030204" pitchFamily="18" charset="0"/>
                            </a:rPr>
                          </m:ctrlPr>
                        </m:fPr>
                        <m:num>
                          <m:r>
                            <a:rPr lang="es-CO" sz="1100" b="0" i="1">
                              <a:latin typeface="Cambria Math" panose="02040503050406030204" pitchFamily="18" charset="0"/>
                            </a:rPr>
                            <m:t>𝑎</m:t>
                          </m:r>
                        </m:num>
                        <m:den>
                          <m:r>
                            <a:rPr lang="es-CO" sz="1100" b="0" i="1">
                              <a:latin typeface="Cambria Math" panose="02040503050406030204" pitchFamily="18" charset="0"/>
                            </a:rPr>
                            <m:t>𝑏</m:t>
                          </m:r>
                        </m:den>
                      </m:f>
                    </m:e>
                  </m:d>
                </m:oMath>
              </a14:m>
              <a:endParaRPr lang="es-CO" sz="1100"/>
            </a:p>
          </xdr:txBody>
        </xdr:sp>
      </mc:Choice>
      <mc:Fallback xmlns="">
        <xdr:sp macro="" textlink="">
          <xdr:nvSpPr>
            <xdr:cNvPr id="2" name="CuadroTexto 1">
              <a:extLst>
                <a:ext uri="{FF2B5EF4-FFF2-40B4-BE49-F238E27FC236}">
                  <a16:creationId xmlns:a16="http://schemas.microsoft.com/office/drawing/2014/main" id="{C785D387-3CF0-4885-BE4D-5952D2102D24}"/>
                </a:ext>
              </a:extLst>
            </xdr:cNvPr>
            <xdr:cNvSpPr txBox="1"/>
          </xdr:nvSpPr>
          <xdr:spPr>
            <a:xfrm>
              <a:off x="5434012" y="9767887"/>
              <a:ext cx="237053" cy="2533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a:t> </a:t>
              </a:r>
              <a:r>
                <a:rPr lang="es-CO" sz="1100" i="0">
                  <a:latin typeface="Cambria Math" panose="02040503050406030204" pitchFamily="18" charset="0"/>
                </a:rPr>
                <a:t>(</a:t>
              </a:r>
              <a:r>
                <a:rPr lang="es-CO" sz="1100" b="0" i="0">
                  <a:latin typeface="Cambria Math" panose="02040503050406030204" pitchFamily="18" charset="0"/>
                </a:rPr>
                <a:t>𝑎/𝑏)</a:t>
              </a:r>
              <a:endParaRPr lang="es-CO" sz="1100"/>
            </a:p>
          </xdr:txBody>
        </xdr:sp>
      </mc:Fallback>
    </mc:AlternateContent>
    <xdr:clientData/>
  </xdr:oneCellAnchor>
  <xdr:oneCellAnchor>
    <xdr:from>
      <xdr:col>4</xdr:col>
      <xdr:colOff>623887</xdr:colOff>
      <xdr:row>17</xdr:row>
      <xdr:rowOff>538162</xdr:rowOff>
    </xdr:from>
    <xdr:ext cx="4610301" cy="345800"/>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7A02853D-5E37-4709-A3E1-7BF4AD8B6DB3}"/>
                </a:ext>
              </a:extLst>
            </xdr:cNvPr>
            <xdr:cNvSpPr txBox="1"/>
          </xdr:nvSpPr>
          <xdr:spPr>
            <a:xfrm>
              <a:off x="2605087" y="7700962"/>
              <a:ext cx="4610301" cy="34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000" i="1">
                            <a:latin typeface="Cambria Math" panose="02040503050406030204" pitchFamily="18" charset="0"/>
                          </a:rPr>
                        </m:ctrlPr>
                      </m:dPr>
                      <m:e>
                        <m:f>
                          <m:fPr>
                            <m:ctrlPr>
                              <a:rPr lang="es-CO" sz="1000" i="1">
                                <a:latin typeface="Cambria Math" panose="02040503050406030204" pitchFamily="18" charset="0"/>
                              </a:rPr>
                            </m:ctrlPr>
                          </m:fPr>
                          <m:num>
                            <m:r>
                              <a:rPr lang="es-CO" sz="1000" b="0" i="1">
                                <a:latin typeface="Cambria Math" panose="02040503050406030204" pitchFamily="18" charset="0"/>
                              </a:rPr>
                              <m:t>𝑑𝑜𝑐𝑒𝑛𝑡𝑒𝑠</m:t>
                            </m:r>
                            <m:r>
                              <a:rPr lang="es-CO" sz="1000" b="0" i="1">
                                <a:latin typeface="Cambria Math" panose="02040503050406030204" pitchFamily="18" charset="0"/>
                              </a:rPr>
                              <m:t> </m:t>
                            </m:r>
                            <m:r>
                              <a:rPr lang="es-CO" sz="1000" b="0" i="1">
                                <a:latin typeface="Cambria Math" panose="02040503050406030204" pitchFamily="18" charset="0"/>
                              </a:rPr>
                              <m:t>𝑐𝑜𝑛</m:t>
                            </m:r>
                            <m:r>
                              <a:rPr lang="es-CO" sz="1000" b="0" i="1">
                                <a:latin typeface="Cambria Math" panose="02040503050406030204" pitchFamily="18" charset="0"/>
                              </a:rPr>
                              <m:t> </m:t>
                            </m:r>
                            <m:r>
                              <a:rPr lang="es-CO" sz="1000" b="0" i="1">
                                <a:latin typeface="Cambria Math" panose="02040503050406030204" pitchFamily="18" charset="0"/>
                              </a:rPr>
                              <m:t>𝑑𝑜𝑐𝑡𝑜𝑟𝑎𝑑𝑜</m:t>
                            </m:r>
                            <m:r>
                              <a:rPr lang="es-CO" sz="1000" b="0" i="1">
                                <a:latin typeface="Cambria Math" panose="02040503050406030204" pitchFamily="18" charset="0"/>
                              </a:rPr>
                              <m:t>+</m:t>
                            </m:r>
                            <m:r>
                              <a:rPr lang="es-CO" sz="1000" b="0" i="1">
                                <a:latin typeface="Cambria Math" panose="02040503050406030204" pitchFamily="18" charset="0"/>
                              </a:rPr>
                              <m:t>𝑑𝑜𝑐𝑒𝑛𝑡𝑒𝑠</m:t>
                            </m:r>
                            <m:r>
                              <a:rPr lang="es-CO" sz="1000" b="0" i="1">
                                <a:latin typeface="Cambria Math" panose="02040503050406030204" pitchFamily="18" charset="0"/>
                              </a:rPr>
                              <m:t> </m:t>
                            </m:r>
                            <m:r>
                              <a:rPr lang="es-CO" sz="1000" b="0" i="1">
                                <a:latin typeface="Cambria Math" panose="02040503050406030204" pitchFamily="18" charset="0"/>
                              </a:rPr>
                              <m:t>𝑐𝑜𝑛</m:t>
                            </m:r>
                            <m:r>
                              <a:rPr lang="es-CO" sz="1000" b="0" i="1">
                                <a:latin typeface="Cambria Math" panose="02040503050406030204" pitchFamily="18" charset="0"/>
                              </a:rPr>
                              <m:t> </m:t>
                            </m:r>
                            <m:r>
                              <a:rPr lang="es-CO" sz="1000" b="0" i="1">
                                <a:latin typeface="Cambria Math" panose="02040503050406030204" pitchFamily="18" charset="0"/>
                              </a:rPr>
                              <m:t>𝑚𝑎𝑒𝑠𝑡𝑟</m:t>
                            </m:r>
                            <m:r>
                              <a:rPr lang="es-CO" sz="1000" b="0" i="1">
                                <a:latin typeface="Cambria Math" panose="02040503050406030204" pitchFamily="18" charset="0"/>
                              </a:rPr>
                              <m:t>í</m:t>
                            </m:r>
                            <m:r>
                              <a:rPr lang="es-CO" sz="1000" b="0" i="1">
                                <a:latin typeface="Cambria Math" panose="02040503050406030204" pitchFamily="18" charset="0"/>
                              </a:rPr>
                              <m:t>𝑎</m:t>
                            </m:r>
                            <m:r>
                              <a:rPr lang="es-CO" sz="1000" b="0" i="1">
                                <a:latin typeface="Cambria Math" panose="02040503050406030204" pitchFamily="18" charset="0"/>
                              </a:rPr>
                              <m:t>+</m:t>
                            </m:r>
                            <m:r>
                              <a:rPr lang="es-CO" sz="1000" b="0" i="1">
                                <a:latin typeface="Cambria Math" panose="02040503050406030204" pitchFamily="18" charset="0"/>
                              </a:rPr>
                              <m:t>𝑑𝑜𝑐𝑒𝑛𝑡𝑒𝑠</m:t>
                            </m:r>
                            <m:r>
                              <a:rPr lang="es-CO" sz="1000" b="0" i="1">
                                <a:latin typeface="Cambria Math" panose="02040503050406030204" pitchFamily="18" charset="0"/>
                              </a:rPr>
                              <m:t> </m:t>
                            </m:r>
                            <m:r>
                              <a:rPr lang="es-CO" sz="1000" b="0" i="1">
                                <a:latin typeface="Cambria Math" panose="02040503050406030204" pitchFamily="18" charset="0"/>
                              </a:rPr>
                              <m:t>𝑒𝑠𝑝𝑒𝑐𝑖𝑎𝑙𝑖𝑧𝑎𝑐𝑖</m:t>
                            </m:r>
                            <m:r>
                              <m:rPr>
                                <m:sty m:val="p"/>
                              </m:rPr>
                              <a:rPr lang="es-CO" sz="1000" b="0" i="1">
                                <a:latin typeface="Cambria Math" panose="02040503050406030204" pitchFamily="18" charset="0"/>
                              </a:rPr>
                              <m:t>o</m:t>
                            </m:r>
                            <m:r>
                              <a:rPr lang="es-CO" sz="1000" b="0" i="1">
                                <a:latin typeface="Cambria Math" panose="02040503050406030204" pitchFamily="18" charset="0"/>
                              </a:rPr>
                              <m:t>𝑛</m:t>
                            </m:r>
                            <m:r>
                              <a:rPr lang="es-CO" sz="1000" b="0" i="1">
                                <a:latin typeface="Cambria Math" panose="02040503050406030204" pitchFamily="18" charset="0"/>
                              </a:rPr>
                              <m:t> </m:t>
                            </m:r>
                          </m:num>
                          <m:den>
                            <m:r>
                              <a:rPr lang="es-CO" sz="1000" b="0" i="1">
                                <a:latin typeface="Cambria Math" panose="02040503050406030204" pitchFamily="18" charset="0"/>
                              </a:rPr>
                              <m:t>𝑑𝑜𝑐𝑒𝑛𝑡𝑒𝑠</m:t>
                            </m:r>
                            <m:r>
                              <a:rPr lang="es-CO" sz="1000" b="0" i="1">
                                <a:latin typeface="Cambria Math" panose="02040503050406030204" pitchFamily="18" charset="0"/>
                              </a:rPr>
                              <m:t> </m:t>
                            </m:r>
                            <m:r>
                              <a:rPr lang="es-CO" sz="1000" b="0" i="1">
                                <a:latin typeface="Cambria Math" panose="02040503050406030204" pitchFamily="18" charset="0"/>
                              </a:rPr>
                              <m:t>𝑑𝑒</m:t>
                            </m:r>
                            <m:r>
                              <a:rPr lang="es-CO" sz="1000" b="0" i="1">
                                <a:latin typeface="Cambria Math" panose="02040503050406030204" pitchFamily="18" charset="0"/>
                              </a:rPr>
                              <m:t> </m:t>
                            </m:r>
                            <m:r>
                              <a:rPr lang="es-CO" sz="1000" b="0" i="1">
                                <a:latin typeface="Cambria Math" panose="02040503050406030204" pitchFamily="18" charset="0"/>
                              </a:rPr>
                              <m:t>𝑝𝑙𝑎𝑛𝑡𝑎</m:t>
                            </m:r>
                          </m:den>
                        </m:f>
                      </m:e>
                    </m:d>
                  </m:oMath>
                </m:oMathPara>
              </a14:m>
              <a:endParaRPr lang="es-CO" sz="1000"/>
            </a:p>
          </xdr:txBody>
        </xdr:sp>
      </mc:Choice>
      <mc:Fallback xmlns="">
        <xdr:sp macro="" textlink="">
          <xdr:nvSpPr>
            <xdr:cNvPr id="3" name="CuadroTexto 2">
              <a:extLst>
                <a:ext uri="{FF2B5EF4-FFF2-40B4-BE49-F238E27FC236}">
                  <a16:creationId xmlns:a16="http://schemas.microsoft.com/office/drawing/2014/main" id="{7A02853D-5E37-4709-A3E1-7BF4AD8B6DB3}"/>
                </a:ext>
              </a:extLst>
            </xdr:cNvPr>
            <xdr:cNvSpPr txBox="1"/>
          </xdr:nvSpPr>
          <xdr:spPr>
            <a:xfrm>
              <a:off x="2605087" y="7700962"/>
              <a:ext cx="4610301" cy="34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000" i="0">
                  <a:latin typeface="Cambria Math" panose="02040503050406030204" pitchFamily="18" charset="0"/>
                </a:rPr>
                <a:t>((</a:t>
              </a:r>
              <a:r>
                <a:rPr lang="es-CO" sz="1000" b="0" i="0">
                  <a:latin typeface="Cambria Math" panose="02040503050406030204" pitchFamily="18" charset="0"/>
                </a:rPr>
                <a:t>𝑑𝑜𝑐𝑒𝑛𝑡𝑒𝑠 𝑐𝑜𝑛 𝑑𝑜𝑐𝑡𝑜𝑟𝑎𝑑𝑜+𝑑𝑜𝑐𝑒𝑛𝑡𝑒𝑠 𝑐𝑜𝑛 𝑚𝑎𝑒𝑠𝑡𝑟í𝑎+𝑑𝑜𝑐𝑒𝑛𝑡𝑒𝑠 𝑒𝑠𝑝𝑒𝑐𝑖𝑎𝑙𝑖𝑧𝑎𝑐𝑖o𝑛 )/(𝑑𝑜𝑐𝑒𝑛𝑡𝑒𝑠 𝑑𝑒 𝑝𝑙𝑎𝑛𝑡𝑎))</a:t>
              </a:r>
              <a:endParaRPr lang="es-CO" sz="1000"/>
            </a:p>
          </xdr:txBody>
        </xdr:sp>
      </mc:Fallback>
    </mc:AlternateContent>
    <xdr:clientData/>
  </xdr:oneCellAnchor>
  <xdr:oneCellAnchor>
    <xdr:from>
      <xdr:col>5</xdr:col>
      <xdr:colOff>747712</xdr:colOff>
      <xdr:row>17</xdr:row>
      <xdr:rowOff>1004887</xdr:rowOff>
    </xdr:from>
    <xdr:ext cx="1248483" cy="172227"/>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77002A6-777A-4438-84C0-5792B1FE371F}"/>
                </a:ext>
              </a:extLst>
            </xdr:cNvPr>
            <xdr:cNvSpPr txBox="1"/>
          </xdr:nvSpPr>
          <xdr:spPr>
            <a:xfrm>
              <a:off x="3490912" y="8167687"/>
              <a:ext cx="124848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0" i="1">
                        <a:latin typeface="Cambria Math" panose="02040503050406030204" pitchFamily="18" charset="0"/>
                      </a:rPr>
                      <m:t>"=(20+15+30)"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B77002A6-777A-4438-84C0-5792B1FE371F}"/>
                </a:ext>
              </a:extLst>
            </xdr:cNvPr>
            <xdr:cNvSpPr txBox="1"/>
          </xdr:nvSpPr>
          <xdr:spPr>
            <a:xfrm>
              <a:off x="3490912" y="8167687"/>
              <a:ext cx="124848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0" i="0">
                  <a:latin typeface="Cambria Math" panose="02040503050406030204" pitchFamily="18" charset="0"/>
                </a:rPr>
                <a:t>"=(20+15+30)"</a:t>
              </a:r>
              <a:endParaRPr lang="es-CO" sz="1100"/>
            </a:p>
          </xdr:txBody>
        </xdr:sp>
      </mc:Fallback>
    </mc:AlternateContent>
    <xdr:clientData/>
  </xdr:oneCellAnchor>
  <xdr:oneCellAnchor>
    <xdr:from>
      <xdr:col>4</xdr:col>
      <xdr:colOff>623887</xdr:colOff>
      <xdr:row>18</xdr:row>
      <xdr:rowOff>509587</xdr:rowOff>
    </xdr:from>
    <xdr:ext cx="4610301" cy="345800"/>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D5AFCF91-13AA-4BA1-AD0C-E1803277E224}"/>
                </a:ext>
              </a:extLst>
            </xdr:cNvPr>
            <xdr:cNvSpPr txBox="1"/>
          </xdr:nvSpPr>
          <xdr:spPr>
            <a:xfrm>
              <a:off x="2605087" y="8958262"/>
              <a:ext cx="4610301" cy="34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CO" sz="1000" i="1">
                            <a:latin typeface="Cambria Math" panose="02040503050406030204" pitchFamily="18" charset="0"/>
                          </a:rPr>
                        </m:ctrlPr>
                      </m:dPr>
                      <m:e>
                        <m:f>
                          <m:fPr>
                            <m:ctrlPr>
                              <a:rPr lang="es-CO" sz="1000" i="1">
                                <a:latin typeface="Cambria Math" panose="02040503050406030204" pitchFamily="18" charset="0"/>
                              </a:rPr>
                            </m:ctrlPr>
                          </m:fPr>
                          <m:num>
                            <m:r>
                              <a:rPr lang="es-CO" sz="1000" b="0" i="1">
                                <a:latin typeface="Cambria Math" panose="02040503050406030204" pitchFamily="18" charset="0"/>
                              </a:rPr>
                              <m:t>𝑑𝑜𝑐𝑒𝑛𝑡𝑒𝑠</m:t>
                            </m:r>
                            <m:r>
                              <a:rPr lang="es-CO" sz="1000" b="0" i="1">
                                <a:latin typeface="Cambria Math" panose="02040503050406030204" pitchFamily="18" charset="0"/>
                              </a:rPr>
                              <m:t> </m:t>
                            </m:r>
                            <m:r>
                              <a:rPr lang="es-CO" sz="1000" b="0" i="1">
                                <a:latin typeface="Cambria Math" panose="02040503050406030204" pitchFamily="18" charset="0"/>
                              </a:rPr>
                              <m:t>𝑐𝑜𝑛</m:t>
                            </m:r>
                            <m:r>
                              <a:rPr lang="es-CO" sz="1000" b="0" i="1">
                                <a:latin typeface="Cambria Math" panose="02040503050406030204" pitchFamily="18" charset="0"/>
                              </a:rPr>
                              <m:t> </m:t>
                            </m:r>
                            <m:r>
                              <a:rPr lang="es-CO" sz="1000" b="0" i="1">
                                <a:latin typeface="Cambria Math" panose="02040503050406030204" pitchFamily="18" charset="0"/>
                              </a:rPr>
                              <m:t>𝑑𝑜𝑐𝑡𝑜𝑟𝑎𝑑𝑜</m:t>
                            </m:r>
                            <m:r>
                              <a:rPr lang="es-CO" sz="1000" b="0" i="1">
                                <a:latin typeface="Cambria Math" panose="02040503050406030204" pitchFamily="18" charset="0"/>
                              </a:rPr>
                              <m:t>+</m:t>
                            </m:r>
                            <m:r>
                              <a:rPr lang="es-CO" sz="1000" b="0" i="1">
                                <a:latin typeface="Cambria Math" panose="02040503050406030204" pitchFamily="18" charset="0"/>
                              </a:rPr>
                              <m:t>𝑑𝑜𝑐𝑒𝑛𝑡𝑒𝑠</m:t>
                            </m:r>
                            <m:r>
                              <a:rPr lang="es-CO" sz="1000" b="0" i="1">
                                <a:latin typeface="Cambria Math" panose="02040503050406030204" pitchFamily="18" charset="0"/>
                              </a:rPr>
                              <m:t> </m:t>
                            </m:r>
                            <m:r>
                              <a:rPr lang="es-CO" sz="1000" b="0" i="1">
                                <a:latin typeface="Cambria Math" panose="02040503050406030204" pitchFamily="18" charset="0"/>
                              </a:rPr>
                              <m:t>𝑐𝑜𝑛</m:t>
                            </m:r>
                            <m:r>
                              <a:rPr lang="es-CO" sz="1000" b="0" i="1">
                                <a:latin typeface="Cambria Math" panose="02040503050406030204" pitchFamily="18" charset="0"/>
                              </a:rPr>
                              <m:t> </m:t>
                            </m:r>
                            <m:r>
                              <a:rPr lang="es-CO" sz="1000" b="0" i="1">
                                <a:latin typeface="Cambria Math" panose="02040503050406030204" pitchFamily="18" charset="0"/>
                              </a:rPr>
                              <m:t>𝑚𝑎𝑒𝑠𝑡𝑟</m:t>
                            </m:r>
                            <m:r>
                              <a:rPr lang="es-CO" sz="1000" b="0" i="1">
                                <a:latin typeface="Cambria Math" panose="02040503050406030204" pitchFamily="18" charset="0"/>
                              </a:rPr>
                              <m:t>í</m:t>
                            </m:r>
                            <m:r>
                              <a:rPr lang="es-CO" sz="1000" b="0" i="1">
                                <a:latin typeface="Cambria Math" panose="02040503050406030204" pitchFamily="18" charset="0"/>
                              </a:rPr>
                              <m:t>𝑎</m:t>
                            </m:r>
                            <m:r>
                              <a:rPr lang="es-CO" sz="1000" b="0" i="1">
                                <a:latin typeface="Cambria Math" panose="02040503050406030204" pitchFamily="18" charset="0"/>
                              </a:rPr>
                              <m:t>+</m:t>
                            </m:r>
                            <m:r>
                              <a:rPr lang="es-CO" sz="1000" b="0" i="1">
                                <a:latin typeface="Cambria Math" panose="02040503050406030204" pitchFamily="18" charset="0"/>
                              </a:rPr>
                              <m:t>𝑑𝑜𝑐𝑒𝑛𝑡𝑒𝑠</m:t>
                            </m:r>
                            <m:r>
                              <a:rPr lang="es-CO" sz="1000" b="0" i="1">
                                <a:latin typeface="Cambria Math" panose="02040503050406030204" pitchFamily="18" charset="0"/>
                              </a:rPr>
                              <m:t> </m:t>
                            </m:r>
                            <m:r>
                              <a:rPr lang="es-CO" sz="1000" b="0" i="1">
                                <a:latin typeface="Cambria Math" panose="02040503050406030204" pitchFamily="18" charset="0"/>
                              </a:rPr>
                              <m:t>𝑒𝑠𝑝𝑒𝑐𝑖𝑎𝑙𝑖𝑧𝑎𝑐𝑖</m:t>
                            </m:r>
                            <m:r>
                              <m:rPr>
                                <m:sty m:val="p"/>
                              </m:rPr>
                              <a:rPr lang="es-CO" sz="1000" b="0" i="1">
                                <a:latin typeface="Cambria Math" panose="02040503050406030204" pitchFamily="18" charset="0"/>
                              </a:rPr>
                              <m:t>o</m:t>
                            </m:r>
                            <m:r>
                              <a:rPr lang="es-CO" sz="1000" b="0" i="1">
                                <a:latin typeface="Cambria Math" panose="02040503050406030204" pitchFamily="18" charset="0"/>
                              </a:rPr>
                              <m:t>𝑛</m:t>
                            </m:r>
                            <m:r>
                              <a:rPr lang="es-CO" sz="1000" b="0" i="1">
                                <a:latin typeface="Cambria Math" panose="02040503050406030204" pitchFamily="18" charset="0"/>
                              </a:rPr>
                              <m:t> </m:t>
                            </m:r>
                          </m:num>
                          <m:den>
                            <m:r>
                              <a:rPr lang="es-CO" sz="1000" b="0" i="1">
                                <a:latin typeface="Cambria Math" panose="02040503050406030204" pitchFamily="18" charset="0"/>
                              </a:rPr>
                              <m:t>𝑑𝑜𝑐𝑒𝑛𝑡𝑒𝑠</m:t>
                            </m:r>
                            <m:r>
                              <a:rPr lang="es-CO" sz="1000" b="0" i="1">
                                <a:latin typeface="Cambria Math" panose="02040503050406030204" pitchFamily="18" charset="0"/>
                              </a:rPr>
                              <m:t> </m:t>
                            </m:r>
                            <m:r>
                              <a:rPr lang="es-CO" sz="1000" b="0" i="1">
                                <a:latin typeface="Cambria Math" panose="02040503050406030204" pitchFamily="18" charset="0"/>
                              </a:rPr>
                              <m:t>𝑑𝑒</m:t>
                            </m:r>
                            <m:r>
                              <a:rPr lang="es-CO" sz="1000" b="0" i="1">
                                <a:latin typeface="Cambria Math" panose="02040503050406030204" pitchFamily="18" charset="0"/>
                              </a:rPr>
                              <m:t> </m:t>
                            </m:r>
                            <m:r>
                              <a:rPr lang="es-CO" sz="1000" b="0" i="1">
                                <a:latin typeface="Cambria Math" panose="02040503050406030204" pitchFamily="18" charset="0"/>
                              </a:rPr>
                              <m:t>𝑝𝑙𝑎𝑛𝑡𝑎</m:t>
                            </m:r>
                          </m:den>
                        </m:f>
                      </m:e>
                    </m:d>
                  </m:oMath>
                </m:oMathPara>
              </a14:m>
              <a:endParaRPr lang="es-CO" sz="1000"/>
            </a:p>
          </xdr:txBody>
        </xdr:sp>
      </mc:Choice>
      <mc:Fallback xmlns="">
        <xdr:sp macro="" textlink="">
          <xdr:nvSpPr>
            <xdr:cNvPr id="5" name="CuadroTexto 4">
              <a:extLst>
                <a:ext uri="{FF2B5EF4-FFF2-40B4-BE49-F238E27FC236}">
                  <a16:creationId xmlns:a16="http://schemas.microsoft.com/office/drawing/2014/main" id="{D5AFCF91-13AA-4BA1-AD0C-E1803277E224}"/>
                </a:ext>
              </a:extLst>
            </xdr:cNvPr>
            <xdr:cNvSpPr txBox="1"/>
          </xdr:nvSpPr>
          <xdr:spPr>
            <a:xfrm>
              <a:off x="2605087" y="8958262"/>
              <a:ext cx="4610301" cy="34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000" i="0">
                  <a:latin typeface="Cambria Math" panose="02040503050406030204" pitchFamily="18" charset="0"/>
                </a:rPr>
                <a:t>((</a:t>
              </a:r>
              <a:r>
                <a:rPr lang="es-CO" sz="1000" b="0" i="0">
                  <a:latin typeface="Cambria Math" panose="02040503050406030204" pitchFamily="18" charset="0"/>
                </a:rPr>
                <a:t>𝑑𝑜𝑐𝑒𝑛𝑡𝑒𝑠 𝑐𝑜𝑛 𝑑𝑜𝑐𝑡𝑜𝑟𝑎𝑑𝑜+𝑑𝑜𝑐𝑒𝑛𝑡𝑒𝑠 𝑐𝑜𝑛 𝑚𝑎𝑒𝑠𝑡𝑟í𝑎+𝑑𝑜𝑐𝑒𝑛𝑡𝑒𝑠 𝑒𝑠𝑝𝑒𝑐𝑖𝑎𝑙𝑖𝑧𝑎𝑐𝑖o𝑛 )/(𝑑𝑜𝑐𝑒𝑛𝑡𝑒𝑠 𝑑𝑒 𝑝𝑙𝑎𝑛𝑡𝑎))</a:t>
              </a:r>
              <a:endParaRPr lang="es-CO" sz="1000"/>
            </a:p>
          </xdr:txBody>
        </xdr:sp>
      </mc:Fallback>
    </mc:AlternateContent>
    <xdr:clientData/>
  </xdr:oneCellAnchor>
  <xdr:oneCellAnchor>
    <xdr:from>
      <xdr:col>6</xdr:col>
      <xdr:colOff>100012</xdr:colOff>
      <xdr:row>18</xdr:row>
      <xdr:rowOff>1004887</xdr:rowOff>
    </xdr:from>
    <xdr:ext cx="560859" cy="172227"/>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3BBE91A3-794A-4840-A073-47946ABB0223}"/>
                </a:ext>
              </a:extLst>
            </xdr:cNvPr>
            <xdr:cNvSpPr txBox="1"/>
          </xdr:nvSpPr>
          <xdr:spPr>
            <a:xfrm>
              <a:off x="3605212" y="9453562"/>
              <a:ext cx="56085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0" i="1">
                        <a:latin typeface="Cambria Math" panose="02040503050406030204" pitchFamily="18" charset="0"/>
                      </a:rPr>
                      <m:t>"=634"</m:t>
                    </m:r>
                  </m:oMath>
                </m:oMathPara>
              </a14:m>
              <a:endParaRPr lang="es-CO" sz="1100"/>
            </a:p>
          </xdr:txBody>
        </xdr:sp>
      </mc:Choice>
      <mc:Fallback xmlns="">
        <xdr:sp macro="" textlink="">
          <xdr:nvSpPr>
            <xdr:cNvPr id="6" name="CuadroTexto 5">
              <a:extLst>
                <a:ext uri="{FF2B5EF4-FFF2-40B4-BE49-F238E27FC236}">
                  <a16:creationId xmlns:a16="http://schemas.microsoft.com/office/drawing/2014/main" id="{3BBE91A3-794A-4840-A073-47946ABB0223}"/>
                </a:ext>
              </a:extLst>
            </xdr:cNvPr>
            <xdr:cNvSpPr txBox="1"/>
          </xdr:nvSpPr>
          <xdr:spPr>
            <a:xfrm>
              <a:off x="3605212" y="9453562"/>
              <a:ext cx="56085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0" i="0">
                  <a:latin typeface="Cambria Math" panose="02040503050406030204" pitchFamily="18" charset="0"/>
                </a:rPr>
                <a:t>"=634"</a:t>
              </a:r>
              <a:endParaRPr lang="es-CO"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5</xdr:col>
      <xdr:colOff>171450</xdr:colOff>
      <xdr:row>3</xdr:row>
      <xdr:rowOff>9524</xdr:rowOff>
    </xdr:from>
    <xdr:to>
      <xdr:col>19</xdr:col>
      <xdr:colOff>838200</xdr:colOff>
      <xdr:row>19</xdr:row>
      <xdr:rowOff>38099</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142875</xdr:colOff>
      <xdr:row>4</xdr:row>
      <xdr:rowOff>66675</xdr:rowOff>
    </xdr:from>
    <xdr:to>
      <xdr:col>4</xdr:col>
      <xdr:colOff>2762250</xdr:colOff>
      <xdr:row>17</xdr:row>
      <xdr:rowOff>104775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57151</xdr:colOff>
      <xdr:row>9</xdr:row>
      <xdr:rowOff>85725</xdr:rowOff>
    </xdr:from>
    <xdr:to>
      <xdr:col>4</xdr:col>
      <xdr:colOff>1209675</xdr:colOff>
      <xdr:row>12</xdr:row>
      <xdr:rowOff>66675</xdr:rowOff>
    </xdr:to>
    <xdr:sp macro="" textlink="$Y$31">
      <xdr:nvSpPr>
        <xdr:cNvPr id="3" name="CuadroTexto 2"/>
        <xdr:cNvSpPr txBox="1"/>
      </xdr:nvSpPr>
      <xdr:spPr>
        <a:xfrm>
          <a:off x="1962151" y="1914525"/>
          <a:ext cx="1152524"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40A0EE68-7A39-4E77-9045-DFA0507BD3DA}" type="TxLink">
            <a:rPr lang="en-US" sz="2800" b="1" i="0" u="none" strike="noStrike">
              <a:solidFill>
                <a:schemeClr val="tx1"/>
              </a:solidFill>
              <a:latin typeface="Bahnschrift SemiBold SemiConden" panose="020B0502040204020203" pitchFamily="34" charset="0"/>
              <a:cs typeface="Calibri"/>
            </a:rPr>
            <a:pPr algn="ctr"/>
            <a:t>0,0%</a:t>
          </a:fld>
          <a:endParaRPr lang="en-US" sz="2400" b="1">
            <a:solidFill>
              <a:schemeClr val="tx1"/>
            </a:solidFill>
            <a:latin typeface="Bahnschrift SemiBold SemiConden" panose="020B0502040204020203"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2e8d6a42bc91cd31/Documentos/OAPC%202021/Planes%20de%20Acci&#243;n/2021/Seguimiento/Plan%20de%20Acci&#243;n%20OAP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2e8d6a42bc91cd31/Documentos/OAPC%202021/Planes%20de%20Acci&#243;n/2021/Seguimiento/Formato%20de%20Segu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ÓN UD"/>
      <sheetName val="Menú Inicial"/>
      <sheetName val="Supuestos, Escala Honorario CPS"/>
      <sheetName val="Lineamiento Estratégico"/>
      <sheetName val="Plan de Acción 2021"/>
      <sheetName val="Datos PED"/>
      <sheetName val="Docentes V. Especial"/>
      <sheetName val="Facultades"/>
      <sheetName val="U. Académicas y Administrativas"/>
      <sheetName val="Contratistas"/>
      <sheetName val="Plan Operativo Académico"/>
      <sheetName val="Instructivo"/>
      <sheetName val="Estrategias"/>
      <sheetName val="Estrategías"/>
      <sheetName val="Datos"/>
      <sheetName val="Procesos"/>
      <sheetName val="Tipos de Indicador"/>
      <sheetName val="P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1.1:Difusión y apropiación del Proyecto Universitario Institucional.</v>
          </cell>
          <cell r="C3" t="str">
            <v>2.1:  Definición de lineamientos curriculares institucionales con enfoque crítico-transformador que fomenten el dialogo de saberes y conocimientos, la integración curricular, la pertinencia social, la flexibilidad, la interdisciplinariedad, la investigación curricular, la innovación y el uso de metodologías pertinentes a los diversos contextos</v>
          </cell>
          <cell r="D3" t="str">
            <v>3.1: Transferencia de resultados de investigación, creación e innovación institucionales para la solución de problemas de la sociedad.</v>
          </cell>
          <cell r="E3" t="str">
            <v>4.1:Elaborar y ejecutar el Plan Maestro de Espacios Educativos</v>
          </cell>
          <cell r="F3" t="str">
            <v>5.1:Garantizar tecnologías y canales digitales que permitan generar, procesar y acceder a información oportuna sobre las funciones universitarias, los procesos y procedimientos institucionales, el trámite de servicios, la recepción de solicitudes y la generación de respuestas pertinentes y satisfactorias.</v>
          </cell>
        </row>
        <row r="4">
          <cell r="B4" t="str">
            <v>1.2: Desarrollar de manera permanente procesos de autoevaluación que se traduzcan en planes de mejoramiento continuo para programas de posgrado y pregrado.</v>
          </cell>
          <cell r="C4" t="str">
            <v>2.2:Estructuración de metodologías y estrategias de enseñanza - aprendizaje que favorezcan la construcción y resolución de situaciones problémicas</v>
          </cell>
          <cell r="D4" t="str">
            <v>3.2:Definición y desarrollo de modelos de apropiación social del conocimiento, que posibiliten el intercambio y diálogo de saberes y conocimientos con los sectores sociales, productivos y culturales.</v>
          </cell>
          <cell r="E4" t="str">
            <v>4.2: Desarrollo y actualización sostenible de la infraestructura universitaria de manera articulada entre las sedes de la Universidad; además con una relación amable y respetuosa con el ambiente.</v>
          </cell>
          <cell r="F4" t="str">
            <v>5.2:Garantizar la divulgación de toda información pública generada por la Universidad; así como el control de la información pública clasificada y reservada que maneja la institución.</v>
          </cell>
        </row>
        <row r="5">
          <cell r="B5" t="str">
            <v>1.3:.Elevar el nivel de desempeño de los estudiantes en las pruebas Saber Pro.</v>
          </cell>
          <cell r="C5" t="str">
            <v>2.3:Construcción e implementación de una reforma curricular participativa, integral y flexible que fomente la integración de las funciones universitarias y los campos, articule los niveles de formación y promueva la internacionalización de los planes de estudios</v>
          </cell>
          <cell r="D5" t="str">
            <v>3.3:Mejoramiento y cualificación de la producción y difusión científica y creativa, de tal manera que logren mayor presencia en el mundo académico</v>
          </cell>
          <cell r="E5" t="str">
            <v>4.3: Promoción de la cultura de respeto por el ambiente y la sostenibilidad ambiental</v>
          </cell>
          <cell r="F5" t="str">
            <v>5.3:Consolidación de mecanismos de democracia participativa, donde la comunidad universitaria se involucre en la toma decisiones y en las dinámicas propias de la institución</v>
          </cell>
        </row>
        <row r="6">
          <cell r="B6" t="str">
            <v xml:space="preserve"> 1.4: Adopción de mecanismos que permitan mayor equidad y disminución de las diferencias en las condiciones laborales de los docentes.</v>
          </cell>
          <cell r="C6" t="str">
            <v>2.4:Desarrollo de programas e incentivos que favorezcan mejorar los índices de permanencia y repitencia.</v>
          </cell>
          <cell r="D6" t="str">
            <v xml:space="preserve">3.4:Definición y desarrollo de la agenda de investigación-innovación-creación institucional con la comunidad universitaria y con el apoyo de actores interesados, estableciendo mecanismos de participación de acuerdo con los contextos, saberes y conocimientos de los participantes. </v>
          </cell>
          <cell r="E6" t="str">
            <v>4.4: Desarrollo y consolidación de un campus digital que conecte a las distintas dependencias académicas y administrativas y que supere las distancias territoriales entre las distintas sedes de la Universidad.</v>
          </cell>
          <cell r="F6" t="str">
            <v>5.4:Promover formas de organización, interacción y asociación de los estudiantes para su participación activa en los asuntos de la vida universitaria y de la sociedad</v>
          </cell>
        </row>
        <row r="7">
          <cell r="B7" t="str">
            <v>1.5:Consolidación de una oferta académica flexible que articule todas las metodologías de enseñanza, los niveles y los campos de formación, permitiendo el aumento y fortalecimiento de la oferta existente, articulada con la educación básica, media y superior</v>
          </cell>
          <cell r="C7" t="str">
            <v>2.5: Promoción de alternativas académicas que diversifiquen las modalidades de trabajos de grado.</v>
          </cell>
          <cell r="D7" t="str">
            <v>3.5:Formulación de una política de investigación que permita la creación de programas, proyectos, líneas y áreas de investigación que estimulen la producción científica, y la solución de problemas de la ciudad-región y del país.</v>
          </cell>
          <cell r="E7" t="str">
            <v>4.5: Fortalecimiento de un sistema integral de información institucional que garantice su disponibilidad y la memoria institucional</v>
          </cell>
          <cell r="F7" t="str">
            <v xml:space="preserve">5.5: Adelantar diálogos con las diferentes representaciones de la sociedad civil, las agencias de cooperación, el sector privado y la academia para cualificar el proceso de rendición pública de cuentas. </v>
          </cell>
        </row>
        <row r="8">
          <cell r="B8" t="str">
            <v>1.6:Consolidación y aumento de una oferta académica flexible que articule los diferentes niveles de formación desde el nivel básico hasta el superior.</v>
          </cell>
          <cell r="C8" t="str">
            <v>2.6:Adoptar y desarrollar un programa de admisión y permanencia que permita un tránsito flexible en la malla curricular y las posibilidades de titulación, cotitulación y doble titulación.</v>
          </cell>
          <cell r="D8" t="str">
            <v>3.6: Consolidar y cualificar los grupos y semilleros de investigación</v>
          </cell>
          <cell r="E8" t="str">
            <v xml:space="preserve">4.6: Favorecer los indicadores de área por estudiante para el desarrollo de la actividad curricular. </v>
          </cell>
          <cell r="F8" t="str">
            <v xml:space="preserve">5.6: Garantizar la recepción y respuesta al 100% de las peticiones, quejas y reclamos, a través de canales y medios que se ajusten a las necesidades y capacidades de las personas que los interponen. </v>
          </cell>
        </row>
        <row r="9">
          <cell r="B9" t="str">
            <v>1.7 Promoción del intercambio, la circulación y el dialogo de conocimientos y saberes, a través de encuentros multidisciplinarios de conocimiento.</v>
          </cell>
          <cell r="C9" t="str">
            <v>2.7: Fortalecimiento de un modelo de formación docente continuo, que permita fomentar las dimensiones pedagógicas, didácticas, profesionales y humanas y los procesos de innovación pedagógica.</v>
          </cell>
          <cell r="D9" t="str">
            <v>3.7:Creación de redes de investigación, nacionales e internacionales; y promover las membresías pertinentes.</v>
          </cell>
          <cell r="E9" t="str">
            <v>4.7: Desarrollo y actualización sostenible de la infraestructura universitaria de manera articulada entre las sedes de la Universidad; ademas con una relación amable y respetuosa con el medio ambiente.</v>
          </cell>
          <cell r="F9" t="str">
            <v>5.7: Construir, ejecutar y evaluar periódicamente la estrategia de participación y rendición de cuentas.</v>
          </cell>
        </row>
        <row r="10">
          <cell r="B10" t="str">
            <v>1.8 Gestión de proyectos que promuevan la investigación y la proyección social como instrumentos de articulación de la universidad con la sociedad.</v>
          </cell>
          <cell r="C10" t="str">
            <v>2.9:Construcción de una política cultural universitaria que propenda la diversidad de las expresiones artísticas, culturales, deportivas y el desarrollo de la pertenencia institucional.</v>
          </cell>
          <cell r="D10" t="str">
            <v>3.8: Promover la categorización de grupos de investigación en las convocatorias que para efecto se reglamenten.</v>
          </cell>
          <cell r="E10" t="str">
            <v>4.8: Creación e implementación del sistema CRAI (Centro de Recursos para el Aprendizaje y la Investigación) que articule los medios educativos de la Universidad.</v>
          </cell>
          <cell r="F10" t="str">
            <v>5.8: Implementar un sistema integrado de comunicaciones que permita gestionar, articular y medir su impacto en la publicidad, difusión, acceso y apropiación de la información para favorecer la visibilidad institucional nacional e internacionalmente.</v>
          </cell>
        </row>
        <row r="11">
          <cell r="B11" t="str">
            <v xml:space="preserve">1.9: Promoción de encuentros y articulación con el sector productivo a fin de responder a sus demandas y generar sinergia en la difusión y apropiación del conocimiento. </v>
          </cell>
          <cell r="C11" t="str">
            <v>2.10: Construcción de una cultura organizacional universitaria basada en la solidaridad y el respeto por lo público que permita promover la transparencia, la ética y la responsabilidad colectiva en el marco de la autonomía universitaria.</v>
          </cell>
          <cell r="D11" t="str">
            <v>3.9: Expedición de la reglamentación interna que defina el marco y las condiciones para la creación y la gestión de las empresas.</v>
          </cell>
          <cell r="E11" t="str">
            <v>4.9: Identificar los avances en materia de conocimiento científico, tecnológico y de innovación que inciden en la organización, gestión y productividad de los procesos institucionales.</v>
          </cell>
          <cell r="F11" t="str">
            <v>5.9: Estudiar las causas por las cuales se producen las peticiones, quejas y reclamos y adoptar mecanismos que permitan el mejoramiento continuo en la prestación de los servicios.</v>
          </cell>
        </row>
        <row r="12">
          <cell r="B12" t="str">
            <v>1.10: Gestión y consolidación de relaciones nacionales e internacionales para fortalecer el intercambio académico, investigativo, de creación e innovación.</v>
          </cell>
          <cell r="C12" t="str">
            <v>2.11: Crear un sistema de evaluación de los servicios de bienestar universitario.</v>
          </cell>
          <cell r="D12" t="str">
            <v>3.10: Desarrollo de las actividades que aborden las problemáticas de los sectores productivos, e integren a la comunidad universitaria en la búsqueda de soluciones efectivas que respondan a las necesidades diagnosticadas</v>
          </cell>
          <cell r="E12" t="str">
            <v xml:space="preserve">4.10: Conocer las necesidades que expresan los resultados de la evaluación del desempeño; determinar las observaciones de las auditorías, internas y externas sobre la gestión y sus resultados; y diagnosticar las necesidades de los servidores públicos en materia de conocimientos. </v>
          </cell>
          <cell r="F12" t="str">
            <v>5.10:Fortalecimiento y ampliación de mecanismos que garanticen la eficiencia, eficacia y efectividad de las funciones universitarias; la transparencia y la ética en la toma de decisiones y en la operación institucional; y la seguridad jurídica institucional.</v>
          </cell>
        </row>
        <row r="13">
          <cell r="B13" t="str">
            <v>1.11: Establecer y desarrollar un modelo de homologación y equivalencias entre los diferentes programas y las normas que lo reglamenten.</v>
          </cell>
          <cell r="D13" t="str">
            <v>3.11: Fortalecer los diálogos e intercambios con organismos internacionales, entidades estatales y sectores productivos.</v>
          </cell>
          <cell r="E13" t="str">
            <v>4.11: Construcción de una cultura organizacional universitaria basada en la solidaridad y el respeto por lo público que permita promover la transparencia, la ética y la responsabilidad colectiva en el marco de la autonomía universitaria</v>
          </cell>
          <cell r="F13" t="str">
            <v>5.11: Revisión, actualización y modernización del Estatuto General y de las demás normas estatutarias requeridas para el cumplimiento de las funciones institucionales, con las debidas consultas a la comunidad universitaria.</v>
          </cell>
        </row>
        <row r="14">
          <cell r="B14" t="str">
            <v>1.12: Establecer y desarrollar una política institucional de apropiación de la segunda lengua como parte activa de la gestión curricular, y como condición para la titulación y la evaluación.</v>
          </cell>
          <cell r="D14" t="str">
            <v>3.12: Actualización y ajuste, a los intereses de la Universidad, del Estatuto de Propiedad Intelectual.</v>
          </cell>
          <cell r="E14" t="str">
            <v>4.12:Aumentar y cualificar la planta de empleos docentes y administrativos, en correspondencia con la organización interna, la proyección de cobertura y las condiciones institucionales.</v>
          </cell>
          <cell r="F14" t="str">
            <v>5.12: Consolidación de sistemas de gestión, control, seguimiento, digitalización y acceso a la información, gestión documental, servicio en línea, trámites institucionales y atención a las personas.</v>
          </cell>
        </row>
        <row r="15">
          <cell r="B15" t="str">
            <v>1.13:Promover y consolidar convenios con universidades internacionales e incrementar los intercambios de estudiantes y docentes.</v>
          </cell>
          <cell r="D15" t="str">
            <v>3.13: Incrementar el número de doctores que participan en el desarrollo de acciones encaminadas a la apropiación social del conocimiento.</v>
          </cell>
          <cell r="E15" t="str">
            <v>4.13: Implementar estrategias orientadas a incentivar los ascensos en el escalafón de los docentes de carrera y docentes especiales</v>
          </cell>
          <cell r="F15" t="str">
            <v xml:space="preserve">5.13: Estudiar, detectar, tratar y eliminar los riesgos de corrupción, motivando la participación de la comunidad universitaria y de la sociedad en la vigilancia de la gestión y la protección del patrimonio de la Universidad. </v>
          </cell>
        </row>
        <row r="16">
          <cell r="B16" t="str">
            <v>1.14: Desarrollar y fortalecer la participación de la Universidad en el desarrollo del sistema educativo distrital.</v>
          </cell>
          <cell r="D16" t="str">
            <v>3.14: Creación y funcionamiento de un Centro de Innovación y Emprendimiento que contribuya a dar respuesta a las necesidades de los empresarios de la ciudad región, y promueva la articulación interdisciplinaria de servicios a los sectores económicos y la apropiación social del conocimiento como bien público.</v>
          </cell>
          <cell r="E16" t="str">
            <v>4.14:Motivar el conocimiento de lenguajes y actividades interactivas entre los servidores de la entidad y las personas en situación de discapacidad</v>
          </cell>
        </row>
        <row r="17">
          <cell r="B17" t="str">
            <v>1.15: Articulación con autoridades del Sector Educativo, los colegios y sus estamentos, la comunidad y los sectores económicos, con el fin de evaluar, articular y consolidar los objetivos educacionales y los procesos de formación en investigación, creación, innovación y emprendimiento, para fomentar la comprensión y solución de problemas y la potenciación de capacidades hacia la transformación de la sociedad.</v>
          </cell>
          <cell r="D17" t="str">
            <v>3.15: Establecer alianzas estratégicas y apoyar los parques tecnológicos en las áreas de influencia de la Universidad.</v>
          </cell>
          <cell r="E17" t="str">
            <v>4.15: Adecuar las instalaciones para garantizar el bienestar de las personas en situación de discapacidad.</v>
          </cell>
        </row>
        <row r="18">
          <cell r="B18" t="str">
            <v>1.16: Estudio sobre el impacto de la articulación con el Sector Educativo Distrital en el acceso, la permanencia y la titulación.</v>
          </cell>
          <cell r="D18" t="str">
            <v>3.16: Concertar acciones de investigación, formación y asesoría con las empresas de los sectores productivos de la ciudad-región</v>
          </cell>
        </row>
        <row r="19">
          <cell r="B19" t="str">
            <v>1.17: Fortalecimiento y creación de programas que fomenten la inclusión, la permanencia, la retención y la graduación</v>
          </cell>
          <cell r="D19" t="str">
            <v>3.17: Consolidación de los planes de formación doctoral para docentes de planta</v>
          </cell>
        </row>
        <row r="20">
          <cell r="B20" t="str">
            <v>1.18: Desarrollo del Sistema de Bienestar universitario integral, que mejore las condiciones de los miembros de la comunidad universitaria, con altos estándares de calidad</v>
          </cell>
        </row>
        <row r="21">
          <cell r="B21" t="str">
            <v>1.19: Promoción de la comprensión y el análisis sobre las condiciones, creencias y alternativas de proyección de los intereses de los estudiantes sobre su futuro, su situación socioeconómica y la visión que les ofrece la Universidad.</v>
          </cell>
        </row>
        <row r="22">
          <cell r="B22" t="str">
            <v>1.20: Disponer de manera funcional y jerarquizada un orden adecuado de relaciones entre las facultades, las escuelas y los programas académicos, de acuerdo con el Estatuto General.</v>
          </cell>
        </row>
      </sheetData>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Avance"/>
      <sheetName val="Seguimiento"/>
      <sheetName val="C. General"/>
    </sheetNames>
    <sheetDataSet>
      <sheetData sheetId="0"/>
      <sheetData sheetId="1"/>
      <sheetData sheetId="2"/>
      <sheetData sheetId="3">
        <row r="4">
          <cell r="C4" t="str">
            <v>Administrativa</v>
          </cell>
          <cell r="E4">
            <v>123</v>
          </cell>
        </row>
        <row r="5">
          <cell r="C5" t="str">
            <v>Administrativa</v>
          </cell>
          <cell r="E5">
            <v>123</v>
          </cell>
        </row>
        <row r="6">
          <cell r="C6" t="str">
            <v>Académico-Administrativa</v>
          </cell>
        </row>
        <row r="7">
          <cell r="C7" t="str">
            <v>Administrativa</v>
          </cell>
        </row>
        <row r="8">
          <cell r="C8" t="str">
            <v>Administrativa</v>
          </cell>
        </row>
        <row r="9">
          <cell r="C9" t="str">
            <v>Administrativa</v>
          </cell>
        </row>
        <row r="10">
          <cell r="C10" t="str">
            <v>Administrativa</v>
          </cell>
        </row>
        <row r="11">
          <cell r="C11" t="str">
            <v>Administrativa</v>
          </cell>
        </row>
        <row r="12">
          <cell r="C12" t="str">
            <v>Administrativa</v>
          </cell>
        </row>
        <row r="13">
          <cell r="C13" t="str">
            <v>Administrativa</v>
          </cell>
        </row>
        <row r="14">
          <cell r="C14" t="str">
            <v>Administrativa</v>
          </cell>
        </row>
        <row r="15">
          <cell r="C15" t="str">
            <v>Administrativa</v>
          </cell>
        </row>
        <row r="16">
          <cell r="C16" t="str">
            <v>Administrativa</v>
          </cell>
        </row>
        <row r="17">
          <cell r="C17" t="str">
            <v>Administrativa</v>
          </cell>
        </row>
        <row r="18">
          <cell r="C18" t="str">
            <v>Administrativa</v>
          </cell>
        </row>
        <row r="19">
          <cell r="C19" t="str">
            <v>Administrativa</v>
          </cell>
        </row>
        <row r="20">
          <cell r="C20" t="str">
            <v>Académica</v>
          </cell>
          <cell r="E20">
            <v>123</v>
          </cell>
        </row>
        <row r="21">
          <cell r="C21" t="str">
            <v>Académica</v>
          </cell>
        </row>
        <row r="22">
          <cell r="C22" t="str">
            <v>Administrativa</v>
          </cell>
        </row>
        <row r="23">
          <cell r="C23" t="str">
            <v>Académico-Administrativa</v>
          </cell>
        </row>
        <row r="24">
          <cell r="C24" t="str">
            <v>Académica</v>
          </cell>
        </row>
        <row r="25">
          <cell r="C25" t="str">
            <v>Académica</v>
          </cell>
        </row>
        <row r="26">
          <cell r="C26" t="str">
            <v>Académico-Administrativa</v>
          </cell>
        </row>
        <row r="27">
          <cell r="C27" t="str">
            <v>Académico-Administrativa</v>
          </cell>
        </row>
        <row r="30">
          <cell r="C30" t="str">
            <v>Académica</v>
          </cell>
        </row>
        <row r="31">
          <cell r="C31" t="str">
            <v>Académica</v>
          </cell>
        </row>
        <row r="32">
          <cell r="C32" t="str">
            <v>Académica</v>
          </cell>
        </row>
        <row r="33">
          <cell r="C33" t="str">
            <v>Académica</v>
          </cell>
        </row>
        <row r="34">
          <cell r="C34" t="str">
            <v>Académica</v>
          </cell>
        </row>
        <row r="43">
          <cell r="C43" t="str">
            <v>Académica</v>
          </cell>
        </row>
        <row r="44">
          <cell r="C44" t="str">
            <v>Académica</v>
          </cell>
        </row>
        <row r="45">
          <cell r="C45" t="str">
            <v>Académica</v>
          </cell>
        </row>
        <row r="46">
          <cell r="C46" t="str">
            <v>Académica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tabSelected="1" zoomScaleNormal="100" workbookViewId="0"/>
  </sheetViews>
  <sheetFormatPr baseColWidth="10" defaultColWidth="0" defaultRowHeight="15" customHeight="1" zeroHeight="1" x14ac:dyDescent="0.25"/>
  <cols>
    <col min="1" max="1" width="3.28515625" customWidth="1"/>
    <col min="2" max="2" width="4.85546875" style="1" customWidth="1"/>
    <col min="3" max="3" width="3.7109375" customWidth="1"/>
    <col min="4" max="4" width="17.85546875" customWidth="1"/>
    <col min="5" max="15" width="11.42578125" customWidth="1"/>
    <col min="16" max="16" width="4.42578125" customWidth="1"/>
    <col min="17" max="16384" width="11.42578125" hidden="1"/>
  </cols>
  <sheetData>
    <row r="1" spans="1:23" s="5" customFormat="1" ht="12" customHeight="1" x14ac:dyDescent="0.25">
      <c r="B1" s="40"/>
      <c r="C1" s="40"/>
      <c r="E1" s="7"/>
      <c r="F1" s="7"/>
      <c r="G1" s="40"/>
      <c r="H1" s="37"/>
      <c r="I1" s="37"/>
      <c r="J1" s="40"/>
      <c r="K1" s="40"/>
      <c r="L1" s="40"/>
      <c r="M1" s="40"/>
      <c r="R1" s="6"/>
      <c r="S1" s="6"/>
      <c r="W1" s="7"/>
    </row>
    <row r="2" spans="1:23" s="10" customFormat="1" ht="26.25" thickBot="1" x14ac:dyDescent="0.3">
      <c r="A2" s="5"/>
      <c r="B2" s="48" t="s">
        <v>62</v>
      </c>
      <c r="C2" s="41"/>
      <c r="D2" s="8"/>
      <c r="E2" s="42"/>
      <c r="F2" s="42"/>
      <c r="G2" s="41"/>
      <c r="H2" s="38"/>
      <c r="I2" s="38"/>
      <c r="J2" s="41"/>
      <c r="K2" s="41"/>
      <c r="L2" s="41"/>
      <c r="M2" s="41"/>
      <c r="N2" s="8"/>
      <c r="O2" s="8"/>
      <c r="R2" s="9"/>
      <c r="S2" s="9"/>
      <c r="W2" s="49"/>
    </row>
    <row r="3" spans="1:23" x14ac:dyDescent="0.25"/>
    <row r="4" spans="1:23" ht="42.75" customHeight="1" x14ac:dyDescent="0.25">
      <c r="B4" s="128" t="s">
        <v>63</v>
      </c>
      <c r="C4" s="128"/>
      <c r="D4" s="128"/>
      <c r="E4" s="128"/>
      <c r="F4" s="128"/>
      <c r="G4" s="128"/>
      <c r="H4" s="128"/>
      <c r="I4" s="128"/>
      <c r="J4" s="128"/>
      <c r="K4" s="128"/>
      <c r="L4" s="128"/>
      <c r="M4" s="128"/>
      <c r="N4" s="128"/>
      <c r="O4" s="128"/>
    </row>
    <row r="5" spans="1:23" ht="30.75" customHeight="1" x14ac:dyDescent="0.25">
      <c r="B5" s="56"/>
      <c r="C5" s="128" t="s">
        <v>64</v>
      </c>
      <c r="D5" s="128"/>
      <c r="E5" s="128"/>
      <c r="F5" s="128"/>
      <c r="G5" s="128"/>
      <c r="H5" s="128"/>
      <c r="I5" s="128"/>
      <c r="J5" s="128"/>
      <c r="K5" s="128"/>
      <c r="L5" s="128"/>
      <c r="M5" s="128"/>
      <c r="N5" s="128"/>
      <c r="O5" s="56"/>
    </row>
    <row r="6" spans="1:23" ht="4.5" customHeight="1" x14ac:dyDescent="0.25">
      <c r="B6" s="56"/>
      <c r="C6" s="56"/>
      <c r="D6" s="56"/>
      <c r="E6" s="56"/>
      <c r="F6" s="56"/>
      <c r="G6" s="56"/>
      <c r="H6" s="56"/>
      <c r="I6" s="56"/>
      <c r="J6" s="56"/>
      <c r="K6" s="56"/>
      <c r="L6" s="56"/>
      <c r="M6" s="56"/>
      <c r="N6" s="56"/>
      <c r="O6" s="56"/>
    </row>
    <row r="7" spans="1:23" ht="45.75" customHeight="1" x14ac:dyDescent="0.25">
      <c r="B7" s="56"/>
      <c r="C7" s="128" t="s">
        <v>65</v>
      </c>
      <c r="D7" s="128"/>
      <c r="E7" s="128"/>
      <c r="F7" s="128"/>
      <c r="G7" s="128"/>
      <c r="H7" s="128"/>
      <c r="I7" s="128"/>
      <c r="J7" s="128"/>
      <c r="K7" s="128"/>
      <c r="L7" s="128"/>
      <c r="M7" s="128"/>
      <c r="N7" s="128"/>
      <c r="O7" s="56"/>
    </row>
    <row r="8" spans="1:23" s="54" customFormat="1" ht="24" customHeight="1" x14ac:dyDescent="0.25">
      <c r="B8" s="57" t="s">
        <v>66</v>
      </c>
      <c r="C8" s="55"/>
      <c r="D8" s="55"/>
      <c r="E8" s="55"/>
      <c r="F8" s="55"/>
      <c r="G8" s="55"/>
      <c r="H8" s="55"/>
      <c r="I8" s="55"/>
      <c r="J8" s="55"/>
      <c r="K8" s="55"/>
      <c r="L8" s="55"/>
      <c r="M8" s="55"/>
      <c r="N8" s="55"/>
      <c r="O8" s="55"/>
    </row>
    <row r="9" spans="1:23" ht="78" customHeight="1" x14ac:dyDescent="0.25">
      <c r="B9" s="131" t="s">
        <v>67</v>
      </c>
      <c r="C9" s="131"/>
      <c r="D9" s="131"/>
      <c r="E9" s="131"/>
      <c r="F9" s="131"/>
      <c r="G9" s="131"/>
      <c r="H9" s="131"/>
      <c r="I9" s="131"/>
      <c r="J9" s="131"/>
      <c r="K9" s="131"/>
      <c r="L9" s="131"/>
      <c r="M9" s="131"/>
      <c r="N9" s="131"/>
      <c r="O9" s="131"/>
    </row>
    <row r="10" spans="1:23" ht="24" customHeight="1" x14ac:dyDescent="0.25">
      <c r="B10" s="57" t="s">
        <v>68</v>
      </c>
      <c r="C10" s="56"/>
      <c r="D10" s="56"/>
      <c r="E10" s="56"/>
      <c r="F10" s="56"/>
      <c r="G10" s="56"/>
      <c r="H10" s="56"/>
      <c r="I10" s="56"/>
      <c r="J10" s="56"/>
      <c r="K10" s="56"/>
      <c r="L10" s="56"/>
      <c r="M10" s="56"/>
      <c r="N10" s="56"/>
      <c r="O10" s="56"/>
    </row>
    <row r="11" spans="1:23" ht="30" customHeight="1" x14ac:dyDescent="0.25">
      <c r="B11" s="128" t="s">
        <v>69</v>
      </c>
      <c r="C11" s="128"/>
      <c r="D11" s="128"/>
      <c r="E11" s="128"/>
      <c r="F11" s="128"/>
      <c r="G11" s="128"/>
      <c r="H11" s="128"/>
      <c r="I11" s="128"/>
      <c r="J11" s="128"/>
      <c r="K11" s="128"/>
      <c r="L11" s="128"/>
      <c r="M11" s="128"/>
      <c r="N11" s="128"/>
      <c r="O11" s="128"/>
    </row>
    <row r="12" spans="1:23" ht="85.5" customHeight="1" x14ac:dyDescent="0.25">
      <c r="B12" s="121" t="s">
        <v>70</v>
      </c>
      <c r="C12" s="130"/>
      <c r="D12" s="130"/>
      <c r="E12" s="130"/>
      <c r="F12" s="130"/>
      <c r="G12" s="130"/>
      <c r="H12" s="130"/>
      <c r="I12" s="130"/>
      <c r="J12" s="130"/>
      <c r="K12" s="130"/>
      <c r="L12" s="130"/>
      <c r="M12" s="130"/>
      <c r="N12" s="130"/>
      <c r="O12" s="130"/>
    </row>
    <row r="13" spans="1:23" ht="30" customHeight="1" x14ac:dyDescent="0.25">
      <c r="B13" s="121" t="s">
        <v>71</v>
      </c>
      <c r="C13" s="121"/>
      <c r="D13" s="121"/>
      <c r="E13" s="121"/>
      <c r="F13" s="121"/>
      <c r="G13" s="121"/>
      <c r="H13" s="121"/>
      <c r="I13" s="121"/>
      <c r="J13" s="121"/>
      <c r="K13" s="121"/>
      <c r="L13" s="121"/>
      <c r="M13" s="121"/>
      <c r="N13" s="121"/>
      <c r="O13" s="121"/>
    </row>
    <row r="14" spans="1:23" ht="32.25" customHeight="1" x14ac:dyDescent="0.25">
      <c r="C14" s="122" t="s">
        <v>11</v>
      </c>
      <c r="D14" s="58" t="s">
        <v>72</v>
      </c>
      <c r="E14" s="123" t="s">
        <v>73</v>
      </c>
      <c r="F14" s="123"/>
      <c r="G14" s="123"/>
      <c r="H14" s="123"/>
      <c r="I14" s="123"/>
      <c r="J14" s="123"/>
      <c r="K14" s="123"/>
      <c r="L14" s="123"/>
      <c r="M14" s="123"/>
      <c r="N14" s="123"/>
    </row>
    <row r="15" spans="1:23" ht="46.5" customHeight="1" x14ac:dyDescent="0.25">
      <c r="C15" s="122"/>
      <c r="D15" s="58" t="s">
        <v>74</v>
      </c>
      <c r="E15" s="124" t="s">
        <v>118</v>
      </c>
      <c r="F15" s="124"/>
      <c r="G15" s="124"/>
      <c r="H15" s="124"/>
      <c r="I15" s="124"/>
      <c r="J15" s="124"/>
      <c r="K15" s="124"/>
      <c r="L15" s="124"/>
      <c r="M15" s="124"/>
      <c r="N15" s="124"/>
    </row>
    <row r="16" spans="1:23" ht="32.25" customHeight="1" x14ac:dyDescent="0.25">
      <c r="B16" s="2"/>
      <c r="C16" s="122"/>
      <c r="D16" s="58" t="s">
        <v>75</v>
      </c>
      <c r="E16" s="124" t="s">
        <v>76</v>
      </c>
      <c r="F16" s="124"/>
      <c r="G16" s="124"/>
      <c r="H16" s="124"/>
      <c r="I16" s="124"/>
      <c r="J16" s="124"/>
      <c r="K16" s="124"/>
      <c r="L16" s="124"/>
      <c r="M16" s="124"/>
      <c r="N16" s="124"/>
      <c r="O16" s="50"/>
    </row>
    <row r="17" spans="2:16" ht="4.5" customHeight="1" x14ac:dyDescent="0.25">
      <c r="B17" s="2"/>
      <c r="C17" s="51"/>
      <c r="D17" s="59"/>
      <c r="E17" s="51"/>
      <c r="F17" s="51"/>
      <c r="G17" s="51"/>
      <c r="H17" s="51"/>
      <c r="I17" s="51"/>
      <c r="J17" s="51"/>
      <c r="K17" s="51"/>
      <c r="L17" s="51"/>
      <c r="M17" s="51"/>
      <c r="N17" s="51"/>
      <c r="O17" s="51"/>
    </row>
    <row r="18" spans="2:16" ht="101.25" customHeight="1" x14ac:dyDescent="0.25">
      <c r="B18" s="2"/>
      <c r="C18" s="122" t="s">
        <v>60</v>
      </c>
      <c r="D18" s="58" t="s">
        <v>77</v>
      </c>
      <c r="E18" s="125" t="s">
        <v>78</v>
      </c>
      <c r="F18" s="125"/>
      <c r="G18" s="125"/>
      <c r="H18" s="125"/>
      <c r="I18" s="125"/>
      <c r="J18" s="125"/>
      <c r="K18" s="125"/>
      <c r="L18" s="125"/>
      <c r="M18" s="125"/>
      <c r="N18" s="125"/>
      <c r="O18" s="52"/>
    </row>
    <row r="19" spans="2:16" ht="132" customHeight="1" x14ac:dyDescent="0.25">
      <c r="C19" s="122"/>
      <c r="D19" s="58" t="s">
        <v>25</v>
      </c>
      <c r="E19" s="125" t="s">
        <v>79</v>
      </c>
      <c r="F19" s="126"/>
      <c r="G19" s="126"/>
      <c r="H19" s="126"/>
      <c r="I19" s="126"/>
      <c r="J19" s="126"/>
      <c r="K19" s="126"/>
      <c r="L19" s="126"/>
      <c r="M19" s="126"/>
      <c r="N19" s="126"/>
      <c r="O19" s="3"/>
      <c r="P19" s="3"/>
    </row>
    <row r="20" spans="2:16" ht="48" customHeight="1" x14ac:dyDescent="0.25">
      <c r="C20" s="122"/>
      <c r="D20" s="60" t="s">
        <v>80</v>
      </c>
      <c r="E20" s="124" t="s">
        <v>81</v>
      </c>
      <c r="F20" s="124"/>
      <c r="G20" s="124"/>
      <c r="H20" s="124"/>
      <c r="I20" s="124"/>
      <c r="J20" s="124"/>
      <c r="K20" s="124"/>
      <c r="L20" s="124"/>
      <c r="M20" s="124"/>
      <c r="N20" s="124"/>
      <c r="O20" s="53"/>
      <c r="P20" s="4"/>
    </row>
    <row r="21" spans="2:16" ht="33.75" customHeight="1" x14ac:dyDescent="0.25">
      <c r="C21" s="122"/>
      <c r="D21" s="60" t="s">
        <v>82</v>
      </c>
      <c r="E21" s="124" t="s">
        <v>83</v>
      </c>
      <c r="F21" s="124"/>
      <c r="G21" s="124"/>
      <c r="H21" s="124"/>
      <c r="I21" s="124"/>
      <c r="J21" s="124"/>
      <c r="K21" s="124"/>
      <c r="L21" s="124"/>
      <c r="M21" s="124"/>
      <c r="N21" s="124"/>
      <c r="O21" s="53"/>
      <c r="P21" s="4"/>
    </row>
    <row r="22" spans="2:16" ht="30.75" customHeight="1" x14ac:dyDescent="0.25">
      <c r="C22" s="122"/>
      <c r="D22" s="60" t="s">
        <v>84</v>
      </c>
      <c r="E22" s="124" t="s">
        <v>85</v>
      </c>
      <c r="F22" s="124"/>
      <c r="G22" s="124"/>
      <c r="H22" s="124"/>
      <c r="I22" s="124"/>
      <c r="J22" s="124"/>
      <c r="K22" s="124"/>
      <c r="L22" s="124"/>
      <c r="M22" s="124"/>
      <c r="N22" s="124"/>
      <c r="O22" s="53"/>
      <c r="P22" s="4"/>
    </row>
    <row r="23" spans="2:16" ht="32.25" customHeight="1" x14ac:dyDescent="0.25">
      <c r="C23" s="122"/>
      <c r="D23" s="60" t="s">
        <v>19</v>
      </c>
      <c r="E23" s="124" t="s">
        <v>86</v>
      </c>
      <c r="F23" s="124"/>
      <c r="G23" s="124"/>
      <c r="H23" s="124"/>
      <c r="I23" s="124"/>
      <c r="J23" s="124"/>
      <c r="K23" s="124"/>
      <c r="L23" s="124"/>
      <c r="M23" s="124"/>
      <c r="N23" s="124"/>
      <c r="O23" s="53"/>
      <c r="P23" s="4"/>
    </row>
    <row r="24" spans="2:16" ht="18.75" customHeight="1" x14ac:dyDescent="0.25">
      <c r="C24" s="127" t="s">
        <v>87</v>
      </c>
      <c r="D24" s="127"/>
      <c r="E24" s="127"/>
      <c r="F24" s="127"/>
      <c r="G24" s="127"/>
      <c r="H24" s="127"/>
      <c r="I24" s="127"/>
      <c r="J24" s="127"/>
      <c r="K24" s="127"/>
      <c r="L24" s="127"/>
      <c r="M24" s="127"/>
      <c r="N24" s="127"/>
      <c r="O24" s="53"/>
      <c r="P24" s="4"/>
    </row>
    <row r="25" spans="2:16" ht="38.25" customHeight="1" x14ac:dyDescent="0.25">
      <c r="B25" s="128" t="s">
        <v>88</v>
      </c>
      <c r="C25" s="128"/>
      <c r="D25" s="128"/>
      <c r="E25" s="128"/>
      <c r="F25" s="128"/>
      <c r="G25" s="128"/>
      <c r="H25" s="128"/>
      <c r="I25" s="128"/>
      <c r="J25" s="128"/>
      <c r="K25" s="128"/>
      <c r="L25" s="128"/>
      <c r="M25" s="128"/>
      <c r="N25" s="128"/>
      <c r="O25" s="128"/>
      <c r="P25" s="4"/>
    </row>
    <row r="26" spans="2:16" ht="37.5" customHeight="1" x14ac:dyDescent="0.25">
      <c r="D26" s="129"/>
      <c r="E26" s="129"/>
      <c r="F26" s="129"/>
      <c r="G26" s="129"/>
      <c r="H26" s="129"/>
      <c r="I26" s="129"/>
      <c r="J26" s="129"/>
      <c r="K26" s="129"/>
      <c r="L26" s="129"/>
      <c r="M26" s="129"/>
      <c r="N26" s="129"/>
      <c r="O26" s="129"/>
      <c r="P26" s="4"/>
    </row>
    <row r="27" spans="2:16" ht="46.5" hidden="1" customHeight="1" x14ac:dyDescent="0.25">
      <c r="B27" s="2"/>
      <c r="C27" s="120"/>
      <c r="D27" s="120"/>
      <c r="E27" s="120"/>
      <c r="F27" s="120"/>
      <c r="G27" s="120"/>
      <c r="H27" s="120"/>
      <c r="I27" s="120"/>
      <c r="J27" s="120"/>
      <c r="K27" s="120"/>
      <c r="L27" s="120"/>
      <c r="M27" s="120"/>
      <c r="N27" s="120"/>
      <c r="O27" s="120"/>
    </row>
  </sheetData>
  <mergeCells count="22">
    <mergeCell ref="B12:O12"/>
    <mergeCell ref="B4:O4"/>
    <mergeCell ref="C5:N5"/>
    <mergeCell ref="C7:N7"/>
    <mergeCell ref="B9:O9"/>
    <mergeCell ref="B11:O11"/>
    <mergeCell ref="C27:O27"/>
    <mergeCell ref="B13:O13"/>
    <mergeCell ref="C14:C16"/>
    <mergeCell ref="E14:N14"/>
    <mergeCell ref="E15:N15"/>
    <mergeCell ref="E16:N16"/>
    <mergeCell ref="C18:C23"/>
    <mergeCell ref="E18:N18"/>
    <mergeCell ref="E19:N19"/>
    <mergeCell ref="E20:N20"/>
    <mergeCell ref="E21:N21"/>
    <mergeCell ref="E22:N22"/>
    <mergeCell ref="E23:N23"/>
    <mergeCell ref="C24:N24"/>
    <mergeCell ref="B25:O25"/>
    <mergeCell ref="D26:O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0"/>
  <sheetViews>
    <sheetView showGridLines="0" zoomScaleNormal="100" workbookViewId="0">
      <selection activeCell="I4" sqref="I4"/>
    </sheetView>
  </sheetViews>
  <sheetFormatPr baseColWidth="10" defaultColWidth="0" defaultRowHeight="15" zeroHeight="1" x14ac:dyDescent="0.25"/>
  <cols>
    <col min="1" max="1" width="3.28515625" style="20" customWidth="1"/>
    <col min="2" max="2" width="12.28515625" style="23" customWidth="1"/>
    <col min="3" max="3" width="11.42578125" style="23" customWidth="1"/>
    <col min="4" max="4" width="24.42578125" style="39" customWidth="1"/>
    <col min="5" max="5" width="4.140625" style="21" customWidth="1"/>
    <col min="6" max="6" width="11.5703125" style="21" customWidth="1"/>
    <col min="7" max="7" width="11.5703125" style="23" customWidth="1"/>
    <col min="8" max="8" width="40.7109375" style="39" customWidth="1"/>
    <col min="9" max="9" width="58.7109375" style="39" customWidth="1"/>
    <col min="10" max="10" width="24.140625" style="23" customWidth="1"/>
    <col min="11" max="11" width="34.85546875" style="23" customWidth="1"/>
    <col min="12" max="13" width="22" style="23" customWidth="1"/>
    <col min="14" max="15" width="22" style="7" hidden="1" customWidth="1"/>
    <col min="16" max="16" width="20.85546875" style="7" hidden="1" customWidth="1"/>
    <col min="17" max="19" width="41.28515625" style="39" customWidth="1"/>
    <col min="20" max="21" width="29.140625" style="23" customWidth="1"/>
    <col min="22" max="25" width="30.7109375" style="7" customWidth="1"/>
    <col min="26" max="26" width="48.42578125" style="37" customWidth="1"/>
    <col min="27" max="27" width="41.28515625" style="24" hidden="1" customWidth="1"/>
    <col min="28" max="28" width="41.28515625" style="20" hidden="1" customWidth="1"/>
    <col min="29" max="29" width="41.28515625" style="24" hidden="1" customWidth="1"/>
    <col min="30" max="31" width="29.140625" style="21" hidden="1" customWidth="1"/>
    <col min="32" max="35" width="30.7109375" style="7" hidden="1" customWidth="1"/>
    <col min="36" max="36" width="48.42578125" style="39" hidden="1" customWidth="1"/>
    <col min="37" max="37" width="41.28515625" style="24" hidden="1" customWidth="1"/>
    <col min="38" max="38" width="41.28515625" style="20" hidden="1" customWidth="1"/>
    <col min="39" max="39" width="41.28515625" style="24" hidden="1" customWidth="1"/>
    <col min="40" max="41" width="29.140625" style="21" hidden="1" customWidth="1"/>
    <col min="42" max="45" width="30.7109375" style="7" hidden="1" customWidth="1"/>
    <col min="46" max="46" width="48.42578125" style="39" hidden="1" customWidth="1"/>
    <col min="47" max="47" width="41.28515625" style="24" hidden="1" customWidth="1"/>
    <col min="48" max="48" width="41.28515625" style="20" hidden="1" customWidth="1"/>
    <col min="49" max="49" width="41.28515625" style="24" hidden="1" customWidth="1"/>
    <col min="50" max="51" width="29.140625" style="21" hidden="1" customWidth="1"/>
    <col min="52" max="55" width="30.7109375" style="7" hidden="1" customWidth="1"/>
    <col min="56" max="56" width="48.42578125" style="39" hidden="1" customWidth="1"/>
    <col min="57" max="57" width="9.28515625" style="20" customWidth="1"/>
    <col min="58" max="16384" width="11.42578125" style="20" hidden="1"/>
  </cols>
  <sheetData>
    <row r="1" spans="1:57" s="5" customFormat="1" ht="12" customHeight="1" x14ac:dyDescent="0.25">
      <c r="B1" s="40"/>
      <c r="C1" s="40"/>
      <c r="E1" s="7"/>
      <c r="F1" s="7"/>
      <c r="G1" s="40"/>
      <c r="H1" s="37"/>
      <c r="I1" s="37"/>
      <c r="J1" s="40"/>
      <c r="K1" s="40"/>
      <c r="L1" s="40"/>
      <c r="M1" s="40"/>
      <c r="R1" s="6"/>
      <c r="S1" s="6"/>
      <c r="W1" s="7"/>
    </row>
    <row r="2" spans="1:57" s="5" customFormat="1" ht="26.25" thickBot="1" x14ac:dyDescent="0.3">
      <c r="B2" s="48" t="str">
        <f>"Seguimiento Plan de Acción 2022 - "&amp;'Reporte Seguimiento'!E4</f>
        <v>Seguimiento Plan de Acción 2022 - Red de Datos UDNET</v>
      </c>
      <c r="C2" s="41"/>
      <c r="D2" s="8"/>
      <c r="E2" s="42"/>
      <c r="F2" s="42"/>
      <c r="G2" s="41"/>
      <c r="H2" s="38"/>
      <c r="I2" s="38"/>
      <c r="J2" s="41"/>
      <c r="K2" s="41"/>
      <c r="L2" s="41"/>
      <c r="M2" s="41"/>
      <c r="N2" s="8"/>
      <c r="O2" s="8"/>
      <c r="P2" s="8"/>
      <c r="Q2" s="8"/>
      <c r="R2" s="9"/>
      <c r="S2" s="9"/>
      <c r="T2" s="10"/>
      <c r="U2" s="10"/>
      <c r="W2" s="7"/>
    </row>
    <row r="3" spans="1:57" x14ac:dyDescent="0.25">
      <c r="A3" s="5"/>
      <c r="B3" s="40"/>
      <c r="C3" s="40"/>
      <c r="D3" s="5"/>
      <c r="E3" s="7"/>
      <c r="F3" s="7"/>
      <c r="G3" s="40"/>
      <c r="H3" s="37"/>
      <c r="I3" s="37"/>
      <c r="J3" s="40"/>
      <c r="K3" s="40"/>
      <c r="L3" s="40"/>
      <c r="M3" s="40"/>
      <c r="P3" s="78"/>
      <c r="Q3" s="5"/>
      <c r="R3" s="5"/>
      <c r="S3" s="5"/>
      <c r="T3" s="7"/>
      <c r="U3" s="7"/>
      <c r="Z3" s="5"/>
      <c r="AA3" s="5"/>
      <c r="AB3" s="5"/>
      <c r="AC3" s="5"/>
      <c r="AD3" s="7"/>
      <c r="AE3" s="7"/>
      <c r="AJ3" s="5"/>
      <c r="AK3" s="5"/>
      <c r="AL3" s="5"/>
      <c r="AM3" s="5"/>
      <c r="AN3" s="7"/>
      <c r="AO3" s="7"/>
      <c r="AT3" s="5"/>
      <c r="AU3" s="5"/>
      <c r="AV3" s="5"/>
      <c r="AW3" s="5"/>
      <c r="AX3" s="7"/>
      <c r="AY3" s="7"/>
      <c r="BD3" s="5"/>
      <c r="BE3" s="5"/>
    </row>
    <row r="4" spans="1:57" x14ac:dyDescent="0.25">
      <c r="A4" s="5"/>
      <c r="B4" s="172" t="s">
        <v>54</v>
      </c>
      <c r="C4" s="172"/>
      <c r="D4" s="172"/>
      <c r="E4" s="179" t="s">
        <v>91</v>
      </c>
      <c r="F4" s="179"/>
      <c r="G4" s="179"/>
      <c r="H4" s="179"/>
      <c r="I4" s="37"/>
      <c r="J4" s="40"/>
      <c r="K4" s="40"/>
      <c r="L4" s="40"/>
      <c r="M4" s="40"/>
      <c r="P4" s="78"/>
      <c r="Q4" s="5"/>
      <c r="R4" s="5"/>
      <c r="S4" s="5"/>
      <c r="T4" s="7"/>
      <c r="U4" s="7"/>
      <c r="Z4" s="5"/>
      <c r="AA4" s="5"/>
      <c r="AB4" s="5"/>
      <c r="AC4" s="5"/>
      <c r="AD4" s="7"/>
      <c r="AE4" s="7"/>
      <c r="AJ4" s="5"/>
      <c r="AK4" s="5"/>
      <c r="AL4" s="5"/>
      <c r="AM4" s="5"/>
      <c r="AN4" s="7"/>
      <c r="AO4" s="7"/>
      <c r="AT4" s="5"/>
      <c r="AU4" s="5"/>
      <c r="AV4" s="5"/>
      <c r="AW4" s="5"/>
      <c r="AX4" s="7"/>
      <c r="AY4" s="7"/>
      <c r="BD4" s="5"/>
      <c r="BE4" s="5"/>
    </row>
    <row r="5" spans="1:57" x14ac:dyDescent="0.25">
      <c r="A5" s="5"/>
      <c r="B5" s="172" t="s">
        <v>57</v>
      </c>
      <c r="C5" s="172"/>
      <c r="D5" s="172"/>
      <c r="E5" s="179" t="s">
        <v>128</v>
      </c>
      <c r="F5" s="179"/>
      <c r="G5" s="179"/>
      <c r="H5" s="179"/>
      <c r="I5" s="37"/>
      <c r="J5" s="40"/>
      <c r="K5" s="40"/>
      <c r="L5" s="40"/>
      <c r="M5" s="40"/>
      <c r="P5" s="78"/>
      <c r="Q5" s="5"/>
      <c r="R5" s="5"/>
      <c r="S5" s="5"/>
      <c r="T5" s="7"/>
      <c r="U5" s="7"/>
      <c r="Z5" s="5"/>
      <c r="AA5" s="5"/>
      <c r="AB5" s="5"/>
      <c r="AC5" s="5"/>
      <c r="AD5" s="7"/>
      <c r="AE5" s="7"/>
      <c r="AJ5" s="5"/>
      <c r="AK5" s="5"/>
      <c r="AL5" s="5"/>
      <c r="AM5" s="5"/>
      <c r="AN5" s="7"/>
      <c r="AO5" s="7"/>
      <c r="AT5" s="5"/>
      <c r="AU5" s="5"/>
      <c r="AV5" s="5"/>
      <c r="AW5" s="5"/>
      <c r="AX5" s="7"/>
      <c r="AY5" s="7"/>
      <c r="BD5" s="5"/>
      <c r="BE5" s="5"/>
    </row>
    <row r="6" spans="1:57" x14ac:dyDescent="0.25">
      <c r="A6" s="5"/>
      <c r="B6" s="172" t="s">
        <v>55</v>
      </c>
      <c r="C6" s="172"/>
      <c r="D6" s="172"/>
      <c r="E6" s="180"/>
      <c r="F6" s="180"/>
      <c r="G6" s="180"/>
      <c r="H6" s="180"/>
      <c r="I6" s="37"/>
      <c r="J6" s="40"/>
      <c r="K6" s="40"/>
      <c r="L6" s="40"/>
      <c r="M6" s="40"/>
      <c r="P6" s="78"/>
      <c r="Q6" s="5"/>
      <c r="R6" s="5"/>
      <c r="S6" s="5"/>
      <c r="T6" s="7"/>
      <c r="U6" s="7"/>
      <c r="Z6" s="5"/>
      <c r="AA6" s="5"/>
      <c r="AB6" s="5"/>
      <c r="AC6" s="5"/>
      <c r="AD6" s="7"/>
      <c r="AE6" s="7"/>
      <c r="AJ6" s="5"/>
      <c r="AK6" s="5"/>
      <c r="AL6" s="5"/>
      <c r="AM6" s="5"/>
      <c r="AN6" s="7"/>
      <c r="AO6" s="7"/>
      <c r="AT6" s="5"/>
      <c r="AU6" s="5"/>
      <c r="AV6" s="5"/>
      <c r="AW6" s="5"/>
      <c r="AX6" s="7"/>
      <c r="AY6" s="7"/>
      <c r="BD6" s="5"/>
      <c r="BE6" s="5"/>
    </row>
    <row r="7" spans="1:57" ht="15.75" thickBot="1" x14ac:dyDescent="0.3">
      <c r="A7" s="5"/>
      <c r="B7" s="172" t="s">
        <v>56</v>
      </c>
      <c r="C7" s="172"/>
      <c r="D7" s="172"/>
      <c r="E7" s="180"/>
      <c r="F7" s="180"/>
      <c r="G7" s="180"/>
      <c r="H7" s="180"/>
      <c r="I7" s="37"/>
      <c r="J7" s="40"/>
      <c r="K7" s="40"/>
      <c r="L7" s="40"/>
      <c r="M7" s="40"/>
      <c r="P7" s="78"/>
      <c r="Q7" s="5"/>
      <c r="R7" s="5"/>
      <c r="S7" s="5"/>
      <c r="T7" s="7"/>
      <c r="U7" s="7"/>
      <c r="Z7" s="5"/>
      <c r="AA7" s="5"/>
      <c r="AB7" s="5"/>
      <c r="AC7" s="5"/>
      <c r="AD7" s="7"/>
      <c r="AE7" s="7"/>
      <c r="AJ7" s="5"/>
      <c r="AK7" s="5"/>
      <c r="AL7" s="5"/>
      <c r="AM7" s="5"/>
      <c r="AN7" s="7"/>
      <c r="AO7" s="7"/>
      <c r="AT7" s="5"/>
      <c r="AU7" s="5"/>
      <c r="AV7" s="5"/>
      <c r="AW7" s="5"/>
      <c r="AX7" s="7"/>
      <c r="AY7" s="7"/>
      <c r="BD7" s="5"/>
      <c r="BE7" s="5"/>
    </row>
    <row r="8" spans="1:57" ht="19.5" customHeight="1" thickBot="1" x14ac:dyDescent="0.3">
      <c r="A8" s="5"/>
      <c r="B8" s="40"/>
      <c r="C8" s="40"/>
      <c r="D8" s="5"/>
      <c r="E8" s="7"/>
      <c r="F8" s="7"/>
      <c r="G8" s="40"/>
      <c r="H8" s="37"/>
      <c r="I8" s="37"/>
      <c r="J8" s="40"/>
      <c r="K8" s="40"/>
      <c r="L8" s="40"/>
      <c r="M8" s="40"/>
      <c r="P8" s="78"/>
      <c r="Q8" s="154" t="s">
        <v>10</v>
      </c>
      <c r="R8" s="155"/>
      <c r="S8" s="155"/>
      <c r="T8" s="155"/>
      <c r="U8" s="155"/>
      <c r="V8" s="155"/>
      <c r="W8" s="155"/>
      <c r="X8" s="155"/>
      <c r="Y8" s="155"/>
      <c r="Z8" s="156"/>
      <c r="AA8" s="154" t="s">
        <v>13</v>
      </c>
      <c r="AB8" s="155"/>
      <c r="AC8" s="155"/>
      <c r="AD8" s="155"/>
      <c r="AE8" s="155"/>
      <c r="AF8" s="155"/>
      <c r="AG8" s="155"/>
      <c r="AH8" s="155"/>
      <c r="AI8" s="155"/>
      <c r="AJ8" s="156"/>
      <c r="AK8" s="154" t="s">
        <v>28</v>
      </c>
      <c r="AL8" s="155"/>
      <c r="AM8" s="155"/>
      <c r="AN8" s="155"/>
      <c r="AO8" s="155"/>
      <c r="AP8" s="155"/>
      <c r="AQ8" s="155"/>
      <c r="AR8" s="155"/>
      <c r="AS8" s="155"/>
      <c r="AT8" s="156"/>
      <c r="AU8" s="154" t="s">
        <v>30</v>
      </c>
      <c r="AV8" s="155"/>
      <c r="AW8" s="155"/>
      <c r="AX8" s="155"/>
      <c r="AY8" s="155"/>
      <c r="AZ8" s="155"/>
      <c r="BA8" s="155"/>
      <c r="BB8" s="155"/>
      <c r="BC8" s="155"/>
      <c r="BD8" s="156"/>
      <c r="BE8" s="5"/>
    </row>
    <row r="9" spans="1:57" s="22" customFormat="1" ht="20.25" customHeight="1" thickBot="1" x14ac:dyDescent="0.3">
      <c r="A9" s="78"/>
      <c r="B9" s="159" t="str">
        <f>"Plan de Acción 2022 - "&amp;E4</f>
        <v>Plan de Acción 2022 - Red de Datos UDNET</v>
      </c>
      <c r="C9" s="160"/>
      <c r="D9" s="160"/>
      <c r="E9" s="160"/>
      <c r="F9" s="160"/>
      <c r="G9" s="160"/>
      <c r="H9" s="160"/>
      <c r="I9" s="160"/>
      <c r="J9" s="160"/>
      <c r="K9" s="160"/>
      <c r="L9" s="160"/>
      <c r="M9" s="161"/>
      <c r="N9" s="161"/>
      <c r="O9" s="161"/>
      <c r="P9" s="162"/>
      <c r="Q9" s="146" t="s">
        <v>11</v>
      </c>
      <c r="R9" s="147"/>
      <c r="S9" s="148"/>
      <c r="T9" s="149" t="s">
        <v>60</v>
      </c>
      <c r="U9" s="149"/>
      <c r="V9" s="149"/>
      <c r="W9" s="149"/>
      <c r="X9" s="149"/>
      <c r="Y9" s="150"/>
      <c r="Z9" s="151" t="s">
        <v>14</v>
      </c>
      <c r="AA9" s="146" t="s">
        <v>11</v>
      </c>
      <c r="AB9" s="147"/>
      <c r="AC9" s="148"/>
      <c r="AD9" s="149" t="s">
        <v>60</v>
      </c>
      <c r="AE9" s="149"/>
      <c r="AF9" s="149"/>
      <c r="AG9" s="149"/>
      <c r="AH9" s="149"/>
      <c r="AI9" s="150"/>
      <c r="AJ9" s="151" t="s">
        <v>14</v>
      </c>
      <c r="AK9" s="146" t="s">
        <v>11</v>
      </c>
      <c r="AL9" s="147"/>
      <c r="AM9" s="148"/>
      <c r="AN9" s="149" t="s">
        <v>60</v>
      </c>
      <c r="AO9" s="149"/>
      <c r="AP9" s="149"/>
      <c r="AQ9" s="149"/>
      <c r="AR9" s="149"/>
      <c r="AS9" s="150"/>
      <c r="AT9" s="151" t="s">
        <v>14</v>
      </c>
      <c r="AU9" s="146" t="s">
        <v>11</v>
      </c>
      <c r="AV9" s="147"/>
      <c r="AW9" s="148"/>
      <c r="AX9" s="149" t="s">
        <v>60</v>
      </c>
      <c r="AY9" s="149"/>
      <c r="AZ9" s="149"/>
      <c r="BA9" s="149"/>
      <c r="BB9" s="149"/>
      <c r="BC9" s="150"/>
      <c r="BD9" s="151" t="s">
        <v>59</v>
      </c>
      <c r="BE9" s="78"/>
    </row>
    <row r="10" spans="1:57" ht="15" customHeight="1" x14ac:dyDescent="0.25">
      <c r="A10" s="5"/>
      <c r="B10" s="167" t="s">
        <v>15</v>
      </c>
      <c r="C10" s="168"/>
      <c r="D10" s="169"/>
      <c r="E10" s="170" t="s">
        <v>1</v>
      </c>
      <c r="F10" s="170" t="s">
        <v>2</v>
      </c>
      <c r="G10" s="157" t="s">
        <v>32</v>
      </c>
      <c r="H10" s="170" t="s">
        <v>3</v>
      </c>
      <c r="I10" s="170" t="s">
        <v>4</v>
      </c>
      <c r="J10" s="157" t="s">
        <v>8</v>
      </c>
      <c r="K10" s="157" t="s">
        <v>9</v>
      </c>
      <c r="L10" s="157" t="s">
        <v>5</v>
      </c>
      <c r="M10" s="79" t="s">
        <v>34</v>
      </c>
      <c r="N10" s="157" t="s">
        <v>33</v>
      </c>
      <c r="O10" s="165" t="s">
        <v>52</v>
      </c>
      <c r="P10" s="163" t="s">
        <v>53</v>
      </c>
      <c r="Q10" s="80" t="s">
        <v>29</v>
      </c>
      <c r="R10" s="81" t="s">
        <v>23</v>
      </c>
      <c r="S10" s="82" t="s">
        <v>12</v>
      </c>
      <c r="T10" s="81" t="s">
        <v>24</v>
      </c>
      <c r="U10" s="81" t="s">
        <v>25</v>
      </c>
      <c r="V10" s="81" t="s">
        <v>20</v>
      </c>
      <c r="W10" s="81" t="s">
        <v>21</v>
      </c>
      <c r="X10" s="81" t="s">
        <v>22</v>
      </c>
      <c r="Y10" s="83" t="s">
        <v>19</v>
      </c>
      <c r="Z10" s="152"/>
      <c r="AA10" s="80" t="s">
        <v>29</v>
      </c>
      <c r="AB10" s="81" t="s">
        <v>23</v>
      </c>
      <c r="AC10" s="82" t="s">
        <v>12</v>
      </c>
      <c r="AD10" s="81" t="s">
        <v>24</v>
      </c>
      <c r="AE10" s="81" t="s">
        <v>25</v>
      </c>
      <c r="AF10" s="81" t="s">
        <v>20</v>
      </c>
      <c r="AG10" s="81" t="s">
        <v>21</v>
      </c>
      <c r="AH10" s="81" t="s">
        <v>22</v>
      </c>
      <c r="AI10" s="83" t="s">
        <v>19</v>
      </c>
      <c r="AJ10" s="152"/>
      <c r="AK10" s="80" t="s">
        <v>29</v>
      </c>
      <c r="AL10" s="81" t="s">
        <v>23</v>
      </c>
      <c r="AM10" s="82" t="s">
        <v>12</v>
      </c>
      <c r="AN10" s="81" t="s">
        <v>24</v>
      </c>
      <c r="AO10" s="81" t="s">
        <v>25</v>
      </c>
      <c r="AP10" s="81" t="s">
        <v>20</v>
      </c>
      <c r="AQ10" s="81" t="s">
        <v>21</v>
      </c>
      <c r="AR10" s="81" t="s">
        <v>22</v>
      </c>
      <c r="AS10" s="83" t="s">
        <v>19</v>
      </c>
      <c r="AT10" s="152"/>
      <c r="AU10" s="80" t="s">
        <v>29</v>
      </c>
      <c r="AV10" s="81" t="s">
        <v>23</v>
      </c>
      <c r="AW10" s="82" t="s">
        <v>12</v>
      </c>
      <c r="AX10" s="81" t="s">
        <v>24</v>
      </c>
      <c r="AY10" s="81" t="s">
        <v>25</v>
      </c>
      <c r="AZ10" s="81" t="s">
        <v>20</v>
      </c>
      <c r="BA10" s="81" t="s">
        <v>21</v>
      </c>
      <c r="BB10" s="81" t="s">
        <v>22</v>
      </c>
      <c r="BC10" s="83" t="s">
        <v>19</v>
      </c>
      <c r="BD10" s="152"/>
      <c r="BE10" s="5"/>
    </row>
    <row r="11" spans="1:57" ht="81.75" customHeight="1" thickBot="1" x14ac:dyDescent="0.3">
      <c r="A11" s="5"/>
      <c r="B11" s="84" t="s">
        <v>6</v>
      </c>
      <c r="C11" s="85" t="s">
        <v>5</v>
      </c>
      <c r="D11" s="85" t="s">
        <v>7</v>
      </c>
      <c r="E11" s="171"/>
      <c r="F11" s="171"/>
      <c r="G11" s="158"/>
      <c r="H11" s="171"/>
      <c r="I11" s="171"/>
      <c r="J11" s="158"/>
      <c r="K11" s="158"/>
      <c r="L11" s="158"/>
      <c r="M11" s="86" t="s">
        <v>89</v>
      </c>
      <c r="N11" s="158"/>
      <c r="O11" s="166"/>
      <c r="P11" s="164"/>
      <c r="Q11" s="87" t="s">
        <v>16</v>
      </c>
      <c r="R11" s="88" t="s">
        <v>17</v>
      </c>
      <c r="S11" s="89" t="s">
        <v>27</v>
      </c>
      <c r="T11" s="88" t="s">
        <v>18</v>
      </c>
      <c r="U11" s="88" t="s">
        <v>31</v>
      </c>
      <c r="V11" s="88" t="s">
        <v>48</v>
      </c>
      <c r="W11" s="88" t="s">
        <v>49</v>
      </c>
      <c r="X11" s="88" t="s">
        <v>50</v>
      </c>
      <c r="Y11" s="89" t="s">
        <v>51</v>
      </c>
      <c r="Z11" s="153"/>
      <c r="AA11" s="90" t="s">
        <v>16</v>
      </c>
      <c r="AB11" s="88" t="s">
        <v>17</v>
      </c>
      <c r="AC11" s="89" t="s">
        <v>27</v>
      </c>
      <c r="AD11" s="88" t="s">
        <v>18</v>
      </c>
      <c r="AE11" s="88" t="s">
        <v>31</v>
      </c>
      <c r="AF11" s="88" t="s">
        <v>48</v>
      </c>
      <c r="AG11" s="88" t="s">
        <v>49</v>
      </c>
      <c r="AH11" s="88" t="s">
        <v>50</v>
      </c>
      <c r="AI11" s="89" t="s">
        <v>51</v>
      </c>
      <c r="AJ11" s="153"/>
      <c r="AK11" s="90" t="s">
        <v>16</v>
      </c>
      <c r="AL11" s="88" t="s">
        <v>17</v>
      </c>
      <c r="AM11" s="89" t="s">
        <v>27</v>
      </c>
      <c r="AN11" s="88" t="s">
        <v>18</v>
      </c>
      <c r="AO11" s="88" t="s">
        <v>31</v>
      </c>
      <c r="AP11" s="88" t="s">
        <v>48</v>
      </c>
      <c r="AQ11" s="88" t="s">
        <v>49</v>
      </c>
      <c r="AR11" s="88" t="s">
        <v>50</v>
      </c>
      <c r="AS11" s="89" t="s">
        <v>51</v>
      </c>
      <c r="AT11" s="153"/>
      <c r="AU11" s="90" t="s">
        <v>16</v>
      </c>
      <c r="AV11" s="88" t="s">
        <v>17</v>
      </c>
      <c r="AW11" s="89" t="s">
        <v>27</v>
      </c>
      <c r="AX11" s="88" t="s">
        <v>18</v>
      </c>
      <c r="AY11" s="88" t="s">
        <v>31</v>
      </c>
      <c r="AZ11" s="88" t="s">
        <v>48</v>
      </c>
      <c r="BA11" s="88" t="s">
        <v>49</v>
      </c>
      <c r="BB11" s="88" t="s">
        <v>50</v>
      </c>
      <c r="BC11" s="89" t="s">
        <v>51</v>
      </c>
      <c r="BD11" s="153"/>
      <c r="BE11" s="5"/>
    </row>
    <row r="12" spans="1:57" ht="45" customHeight="1" x14ac:dyDescent="0.25">
      <c r="A12" s="5"/>
      <c r="B12" s="190" t="s">
        <v>99</v>
      </c>
      <c r="C12" s="183" t="s">
        <v>98</v>
      </c>
      <c r="D12" s="188" t="s">
        <v>97</v>
      </c>
      <c r="E12" s="186">
        <v>1</v>
      </c>
      <c r="F12" s="184">
        <v>0.25</v>
      </c>
      <c r="G12" s="183" t="s">
        <v>96</v>
      </c>
      <c r="H12" s="182" t="s">
        <v>129</v>
      </c>
      <c r="I12" s="181" t="s">
        <v>130</v>
      </c>
      <c r="J12" s="91" t="s">
        <v>131</v>
      </c>
      <c r="K12" s="91" t="s">
        <v>93</v>
      </c>
      <c r="L12" s="62">
        <v>0.99</v>
      </c>
      <c r="M12" s="140"/>
      <c r="N12" s="109" t="s">
        <v>92</v>
      </c>
      <c r="O12" s="109" t="s">
        <v>117</v>
      </c>
      <c r="P12" s="110" t="s">
        <v>119</v>
      </c>
      <c r="Q12" s="142"/>
      <c r="R12" s="143" t="s">
        <v>90</v>
      </c>
      <c r="S12" s="144"/>
      <c r="T12" s="63"/>
      <c r="U12" s="63"/>
      <c r="V12" s="64">
        <f>IFERROR(T12/U12,0)</f>
        <v>0</v>
      </c>
      <c r="W12" s="64">
        <f>IFERROR(T12/U12,0)</f>
        <v>0</v>
      </c>
      <c r="X12" s="65">
        <f>IFERROR(IF(AND($O12="Decreciente",W12&lt;$L12),(1+(($L12-W12)/L12)),IF(AND($O12="Decreciente",W12&gt;$L12),(1-((W12-$L12)/W12)),W12/$L12)),0)</f>
        <v>0</v>
      </c>
      <c r="Y12" s="64">
        <f>IF(W12=0,$L12,IF($L12-W12&lt;0,"Por verificar por la OAPC",$L12-W12))</f>
        <v>0.99</v>
      </c>
      <c r="Z12" s="66" t="s">
        <v>0</v>
      </c>
      <c r="AA12" s="92"/>
      <c r="AB12" s="93" t="s">
        <v>26</v>
      </c>
      <c r="AC12" s="94"/>
      <c r="AD12" s="95"/>
      <c r="AE12" s="95"/>
      <c r="AF12" s="33">
        <f>IFERROR(AD12/AE12,0)</f>
        <v>0</v>
      </c>
      <c r="AG12" s="33">
        <f t="shared" ref="AG12:AG19" si="0">IFERROR(IF($P12="Denominador variable",((T12+AD12)/(U12+AE12)),(AD12+T12)/AE12),0)</f>
        <v>0</v>
      </c>
      <c r="AH12" s="34">
        <f>IFERROR(IF(AND($O12="Decreciente",AG12&lt;$L12),(1+(($L12-AG12)/$L12)),IF(AND($O12="Decreciente",AG12&gt;$L12),(1-((AG12-$L12)/AG12)),AG12/$L12)),0)</f>
        <v>0</v>
      </c>
      <c r="AI12" s="33">
        <f>IF(AG12=0,$L12,IF($L12-AG12&lt;0,"Por verificar por la OAPC",$L12-AG12))</f>
        <v>0.99</v>
      </c>
      <c r="AJ12" s="47" t="s">
        <v>0</v>
      </c>
      <c r="AK12" s="92"/>
      <c r="AL12" s="93" t="s">
        <v>26</v>
      </c>
      <c r="AM12" s="94"/>
      <c r="AN12" s="95"/>
      <c r="AO12" s="95"/>
      <c r="AP12" s="33">
        <f>IFERROR(AN12/AO12,0)</f>
        <v>0</v>
      </c>
      <c r="AQ12" s="33">
        <f>IFERROR(IF($P12="Denominador variable",((AD12+AN12+T12)/(AE12+AO12+U12)),(AN12+AD12+T12)/AO12),0)</f>
        <v>0</v>
      </c>
      <c r="AR12" s="34">
        <f>IFERROR(IF(AND($O12="Decreciente",AQ12&lt;$L12),(1+(($L12-AQ12)/$L12)),IF(AND($O12="Decreciente",AQ12&gt;$L12),(1-((AQ12-$L12)/AQ12)),AQ12/$L12)),0)</f>
        <v>0</v>
      </c>
      <c r="AS12" s="33">
        <f>IF(AQ12=0,$L12,IF($L12-AQ12&lt;0,"Por verificar por la OAPC",$L12-AQ12))</f>
        <v>0.99</v>
      </c>
      <c r="AT12" s="47" t="s">
        <v>0</v>
      </c>
      <c r="AU12" s="92"/>
      <c r="AV12" s="93" t="s">
        <v>26</v>
      </c>
      <c r="AW12" s="94"/>
      <c r="AX12" s="95"/>
      <c r="AY12" s="95"/>
      <c r="AZ12" s="33">
        <f>IFERROR(AX12/AY12,0)</f>
        <v>0</v>
      </c>
      <c r="BA12" s="33">
        <f>IFERROR(IF($P12="Denominador variable",((AN12+AX12+AD12+T12)/(AO12+AY12+AE12+U12)),(AX12+AN12+AD12+T12)/AY12),0)</f>
        <v>0</v>
      </c>
      <c r="BB12" s="34">
        <f>IFERROR(IF(AND($O12="Decreciente",BA12&lt;$L12),(1+(($L12-BA12)/AP12)),IF(AND($O12="Decreciente",BA12&gt;$L12),(1-((BA12-$L12)/BA12)),BA12/$L12)),0)</f>
        <v>0</v>
      </c>
      <c r="BC12" s="33">
        <f>IF(BA12=0,$L12,IF($L12-BA12&lt;0,"Por verificar por la OAPC",$L12-BA12))</f>
        <v>0.99</v>
      </c>
      <c r="BD12" s="67" t="s">
        <v>0</v>
      </c>
      <c r="BE12" s="5"/>
    </row>
    <row r="13" spans="1:57" ht="45" x14ac:dyDescent="0.25">
      <c r="A13" s="5"/>
      <c r="B13" s="191"/>
      <c r="C13" s="178"/>
      <c r="D13" s="189"/>
      <c r="E13" s="187"/>
      <c r="F13" s="185"/>
      <c r="G13" s="178"/>
      <c r="H13" s="176"/>
      <c r="I13" s="176"/>
      <c r="J13" s="61" t="s">
        <v>95</v>
      </c>
      <c r="K13" s="61" t="s">
        <v>94</v>
      </c>
      <c r="L13" s="43">
        <v>1</v>
      </c>
      <c r="M13" s="141"/>
      <c r="N13" s="111" t="s">
        <v>92</v>
      </c>
      <c r="O13" s="111" t="s">
        <v>117</v>
      </c>
      <c r="P13" s="112" t="s">
        <v>120</v>
      </c>
      <c r="Q13" s="135"/>
      <c r="R13" s="137"/>
      <c r="S13" s="139"/>
      <c r="T13" s="46"/>
      <c r="U13" s="46"/>
      <c r="V13" s="33">
        <f t="shared" ref="V13:V19" si="1">IFERROR(T13/U13,0)</f>
        <v>0</v>
      </c>
      <c r="W13" s="33">
        <f t="shared" ref="W13:W19" si="2">IFERROR(T13/U13,0)</f>
        <v>0</v>
      </c>
      <c r="X13" s="34">
        <f t="shared" ref="X13:X19" si="3">IFERROR(IF(AND($O13="Decreciente",W13&lt;$L13),(1+(($L13-W13)/L13)),IF(AND($O13="Decreciente",W13&gt;$L13),(1-((W13-$L13)/W13)),W13/$L13)),0)</f>
        <v>0</v>
      </c>
      <c r="Y13" s="33">
        <f t="shared" ref="Y13:Y19" si="4">IF(W13=0,$L13,IF($L13-W13&lt;0,"Por verificar por la OAPC",$L13-W13))</f>
        <v>1</v>
      </c>
      <c r="Z13" s="67" t="s">
        <v>0</v>
      </c>
      <c r="AA13" s="92"/>
      <c r="AB13" s="93" t="s">
        <v>26</v>
      </c>
      <c r="AC13" s="94"/>
      <c r="AD13" s="95"/>
      <c r="AE13" s="95"/>
      <c r="AF13" s="33">
        <f t="shared" ref="AF13:AF19" si="5">IFERROR(AD13/AE13,0)</f>
        <v>0</v>
      </c>
      <c r="AG13" s="33">
        <f t="shared" si="0"/>
        <v>0</v>
      </c>
      <c r="AH13" s="34">
        <f t="shared" ref="AH13:AH19" si="6">IFERROR(IF(AND($O13="Decreciente",AG13&lt;$L13),(1+(($L13-AG13)/$L13)),IF(AND($O13="Decreciente",AG13&gt;$L13),(1-((AG13-$L13)/AG13)),AG13/$L13)),0)</f>
        <v>0</v>
      </c>
      <c r="AI13" s="33">
        <f t="shared" ref="AI13:AI19" si="7">IF(AG13=0,$L13,IF($L13-AG13&lt;0,"Por verificar por la OAPC",$L13-AG13))</f>
        <v>1</v>
      </c>
      <c r="AJ13" s="47" t="s">
        <v>0</v>
      </c>
      <c r="AK13" s="92"/>
      <c r="AL13" s="93" t="s">
        <v>26</v>
      </c>
      <c r="AM13" s="94"/>
      <c r="AN13" s="95"/>
      <c r="AO13" s="95"/>
      <c r="AP13" s="33">
        <f t="shared" ref="AP13:AP19" si="8">IFERROR(AN13/AO13,0)</f>
        <v>0</v>
      </c>
      <c r="AQ13" s="33">
        <f t="shared" ref="AQ13:AQ19" si="9">IFERROR(IF($P13="Denominador variable",((AD13+AN13+T13)/(AE13+AO13+U13)),(AN13+AD13+T13)/AO13),0)</f>
        <v>0</v>
      </c>
      <c r="AR13" s="34">
        <f t="shared" ref="AR13:AR19" si="10">IFERROR(IF(AND($O13="Decreciente",AQ13&lt;$L13),(1+(($L13-AQ13)/$L13)),IF(AND($O13="Decreciente",AQ13&gt;$L13),(1-((AQ13-$L13)/AQ13)),AQ13/$L13)),0)</f>
        <v>0</v>
      </c>
      <c r="AS13" s="33">
        <f t="shared" ref="AS13:AS19" si="11">IF(AQ13=0,$L13,IF($L13-AQ13&lt;0,"Por verificar por la OAPC",$L13-AQ13))</f>
        <v>1</v>
      </c>
      <c r="AT13" s="47" t="s">
        <v>0</v>
      </c>
      <c r="AU13" s="92"/>
      <c r="AV13" s="93" t="s">
        <v>26</v>
      </c>
      <c r="AW13" s="94"/>
      <c r="AX13" s="95"/>
      <c r="AY13" s="95"/>
      <c r="AZ13" s="33">
        <f t="shared" ref="AZ13:AZ19" si="12">IFERROR(AX13/AY13,0)</f>
        <v>0</v>
      </c>
      <c r="BA13" s="33">
        <f t="shared" ref="BA13:BA19" si="13">IFERROR(IF($P13="Denominador variable",((AN13+AX13+AD13+T13)/(AO13+AY13+AE13+U13)),(AX13+AN13+AD13+T13)/AY13),0)</f>
        <v>0</v>
      </c>
      <c r="BB13" s="34">
        <f t="shared" ref="BB13:BB19" si="14">IFERROR(IF(AND($O13="Decreciente",BA13&lt;$L13),(1+(($L13-BA13)/AP13)),IF(AND($O13="Decreciente",BA13&gt;$L13),(1-((BA13-$L13)/BA13)),BA13/$L13)),0)</f>
        <v>0</v>
      </c>
      <c r="BC13" s="33">
        <f t="shared" ref="BC13:BC19" si="15">IF(BA13=0,$L13,IF($L13-BA13&lt;0,"Por verificar por la OAPC",$L13-BA13))</f>
        <v>1</v>
      </c>
      <c r="BD13" s="67" t="s">
        <v>0</v>
      </c>
      <c r="BE13" s="5"/>
    </row>
    <row r="14" spans="1:57" ht="45" x14ac:dyDescent="0.25">
      <c r="A14" s="5"/>
      <c r="B14" s="194" t="s">
        <v>105</v>
      </c>
      <c r="C14" s="177" t="s">
        <v>106</v>
      </c>
      <c r="D14" s="195" t="s">
        <v>104</v>
      </c>
      <c r="E14" s="193">
        <v>2</v>
      </c>
      <c r="F14" s="192">
        <v>0.25</v>
      </c>
      <c r="G14" s="177" t="s">
        <v>96</v>
      </c>
      <c r="H14" s="175" t="s">
        <v>103</v>
      </c>
      <c r="I14" s="173" t="s">
        <v>122</v>
      </c>
      <c r="J14" s="12" t="s">
        <v>101</v>
      </c>
      <c r="K14" s="61" t="s">
        <v>123</v>
      </c>
      <c r="L14" s="43">
        <v>1</v>
      </c>
      <c r="M14" s="145"/>
      <c r="N14" s="111" t="s">
        <v>92</v>
      </c>
      <c r="O14" s="111" t="s">
        <v>117</v>
      </c>
      <c r="P14" s="112" t="s">
        <v>119</v>
      </c>
      <c r="Q14" s="134"/>
      <c r="R14" s="136" t="s">
        <v>26</v>
      </c>
      <c r="S14" s="138"/>
      <c r="T14" s="46"/>
      <c r="U14" s="46"/>
      <c r="V14" s="33">
        <f t="shared" si="1"/>
        <v>0</v>
      </c>
      <c r="W14" s="33">
        <f t="shared" si="2"/>
        <v>0</v>
      </c>
      <c r="X14" s="34">
        <f t="shared" si="3"/>
        <v>0</v>
      </c>
      <c r="Y14" s="33">
        <f t="shared" si="4"/>
        <v>1</v>
      </c>
      <c r="Z14" s="67" t="s">
        <v>0</v>
      </c>
      <c r="AA14" s="92"/>
      <c r="AB14" s="93" t="s">
        <v>26</v>
      </c>
      <c r="AC14" s="94"/>
      <c r="AD14" s="95"/>
      <c r="AE14" s="95"/>
      <c r="AF14" s="33">
        <f t="shared" si="5"/>
        <v>0</v>
      </c>
      <c r="AG14" s="33">
        <f t="shared" si="0"/>
        <v>0</v>
      </c>
      <c r="AH14" s="34">
        <f t="shared" si="6"/>
        <v>0</v>
      </c>
      <c r="AI14" s="33">
        <f t="shared" si="7"/>
        <v>1</v>
      </c>
      <c r="AJ14" s="47" t="s">
        <v>0</v>
      </c>
      <c r="AK14" s="92"/>
      <c r="AL14" s="93" t="s">
        <v>26</v>
      </c>
      <c r="AM14" s="94"/>
      <c r="AN14" s="95"/>
      <c r="AO14" s="95"/>
      <c r="AP14" s="33">
        <f t="shared" si="8"/>
        <v>0</v>
      </c>
      <c r="AQ14" s="33">
        <f t="shared" si="9"/>
        <v>0</v>
      </c>
      <c r="AR14" s="34">
        <f t="shared" si="10"/>
        <v>0</v>
      </c>
      <c r="AS14" s="33">
        <f t="shared" si="11"/>
        <v>1</v>
      </c>
      <c r="AT14" s="47" t="s">
        <v>0</v>
      </c>
      <c r="AU14" s="92"/>
      <c r="AV14" s="93" t="s">
        <v>26</v>
      </c>
      <c r="AW14" s="94"/>
      <c r="AX14" s="95"/>
      <c r="AY14" s="95"/>
      <c r="AZ14" s="33">
        <f t="shared" si="12"/>
        <v>0</v>
      </c>
      <c r="BA14" s="33">
        <f t="shared" si="13"/>
        <v>0</v>
      </c>
      <c r="BB14" s="34">
        <f t="shared" si="14"/>
        <v>0</v>
      </c>
      <c r="BC14" s="33">
        <f t="shared" si="15"/>
        <v>1</v>
      </c>
      <c r="BD14" s="67" t="s">
        <v>0</v>
      </c>
      <c r="BE14" s="5"/>
    </row>
    <row r="15" spans="1:57" ht="68.25" customHeight="1" x14ac:dyDescent="0.25">
      <c r="A15" s="5"/>
      <c r="B15" s="191"/>
      <c r="C15" s="178"/>
      <c r="D15" s="189"/>
      <c r="E15" s="187"/>
      <c r="F15" s="185"/>
      <c r="G15" s="178"/>
      <c r="H15" s="176"/>
      <c r="I15" s="176"/>
      <c r="J15" s="96" t="s">
        <v>102</v>
      </c>
      <c r="K15" s="12" t="s">
        <v>100</v>
      </c>
      <c r="L15" s="43">
        <v>1</v>
      </c>
      <c r="M15" s="141"/>
      <c r="N15" s="111" t="s">
        <v>92</v>
      </c>
      <c r="O15" s="111" t="s">
        <v>117</v>
      </c>
      <c r="P15" s="112" t="s">
        <v>119</v>
      </c>
      <c r="Q15" s="135"/>
      <c r="R15" s="137"/>
      <c r="S15" s="139"/>
      <c r="T15" s="46"/>
      <c r="U15" s="46"/>
      <c r="V15" s="33">
        <f t="shared" si="1"/>
        <v>0</v>
      </c>
      <c r="W15" s="33">
        <f t="shared" si="2"/>
        <v>0</v>
      </c>
      <c r="X15" s="34">
        <f t="shared" si="3"/>
        <v>0</v>
      </c>
      <c r="Y15" s="33">
        <f t="shared" si="4"/>
        <v>1</v>
      </c>
      <c r="Z15" s="67" t="s">
        <v>0</v>
      </c>
      <c r="AA15" s="92"/>
      <c r="AB15" s="93" t="s">
        <v>26</v>
      </c>
      <c r="AC15" s="94"/>
      <c r="AD15" s="95"/>
      <c r="AE15" s="95"/>
      <c r="AF15" s="33">
        <f t="shared" si="5"/>
        <v>0</v>
      </c>
      <c r="AG15" s="33">
        <f t="shared" si="0"/>
        <v>0</v>
      </c>
      <c r="AH15" s="34">
        <f t="shared" si="6"/>
        <v>0</v>
      </c>
      <c r="AI15" s="33">
        <f t="shared" si="7"/>
        <v>1</v>
      </c>
      <c r="AJ15" s="47" t="s">
        <v>0</v>
      </c>
      <c r="AK15" s="92"/>
      <c r="AL15" s="93" t="s">
        <v>26</v>
      </c>
      <c r="AM15" s="94"/>
      <c r="AN15" s="95"/>
      <c r="AO15" s="95"/>
      <c r="AP15" s="33">
        <f t="shared" si="8"/>
        <v>0</v>
      </c>
      <c r="AQ15" s="33">
        <f t="shared" si="9"/>
        <v>0</v>
      </c>
      <c r="AR15" s="34">
        <f t="shared" si="10"/>
        <v>0</v>
      </c>
      <c r="AS15" s="33">
        <f t="shared" si="11"/>
        <v>1</v>
      </c>
      <c r="AT15" s="47" t="s">
        <v>0</v>
      </c>
      <c r="AU15" s="92"/>
      <c r="AV15" s="93" t="s">
        <v>26</v>
      </c>
      <c r="AW15" s="94"/>
      <c r="AX15" s="95"/>
      <c r="AY15" s="95"/>
      <c r="AZ15" s="33">
        <f t="shared" si="12"/>
        <v>0</v>
      </c>
      <c r="BA15" s="33">
        <f t="shared" si="13"/>
        <v>0</v>
      </c>
      <c r="BB15" s="34">
        <f t="shared" si="14"/>
        <v>0</v>
      </c>
      <c r="BC15" s="33">
        <f t="shared" si="15"/>
        <v>1</v>
      </c>
      <c r="BD15" s="67" t="s">
        <v>0</v>
      </c>
      <c r="BE15" s="5"/>
    </row>
    <row r="16" spans="1:57" ht="75" customHeight="1" x14ac:dyDescent="0.25">
      <c r="A16" s="5"/>
      <c r="B16" s="194" t="s">
        <v>105</v>
      </c>
      <c r="C16" s="12" t="s">
        <v>110</v>
      </c>
      <c r="D16" s="97" t="s">
        <v>134</v>
      </c>
      <c r="E16" s="193">
        <v>3</v>
      </c>
      <c r="F16" s="192">
        <v>0.25</v>
      </c>
      <c r="G16" s="177" t="s">
        <v>96</v>
      </c>
      <c r="H16" s="175" t="s">
        <v>124</v>
      </c>
      <c r="I16" s="173" t="s">
        <v>125</v>
      </c>
      <c r="J16" s="61" t="s">
        <v>107</v>
      </c>
      <c r="K16" s="61" t="s">
        <v>132</v>
      </c>
      <c r="L16" s="43">
        <v>1</v>
      </c>
      <c r="M16" s="132"/>
      <c r="N16" s="111" t="s">
        <v>92</v>
      </c>
      <c r="O16" s="111" t="s">
        <v>117</v>
      </c>
      <c r="P16" s="112" t="s">
        <v>120</v>
      </c>
      <c r="Q16" s="134"/>
      <c r="R16" s="136" t="s">
        <v>26</v>
      </c>
      <c r="S16" s="138"/>
      <c r="T16" s="46"/>
      <c r="U16" s="46"/>
      <c r="V16" s="33">
        <f t="shared" si="1"/>
        <v>0</v>
      </c>
      <c r="W16" s="33">
        <f t="shared" si="2"/>
        <v>0</v>
      </c>
      <c r="X16" s="34">
        <f t="shared" si="3"/>
        <v>0</v>
      </c>
      <c r="Y16" s="33">
        <f t="shared" si="4"/>
        <v>1</v>
      </c>
      <c r="Z16" s="67" t="s">
        <v>0</v>
      </c>
      <c r="AA16" s="92"/>
      <c r="AB16" s="93" t="s">
        <v>26</v>
      </c>
      <c r="AC16" s="94"/>
      <c r="AD16" s="95"/>
      <c r="AE16" s="95"/>
      <c r="AF16" s="33">
        <f t="shared" si="5"/>
        <v>0</v>
      </c>
      <c r="AG16" s="33">
        <f t="shared" si="0"/>
        <v>0</v>
      </c>
      <c r="AH16" s="34">
        <f t="shared" si="6"/>
        <v>0</v>
      </c>
      <c r="AI16" s="33">
        <f t="shared" si="7"/>
        <v>1</v>
      </c>
      <c r="AJ16" s="47" t="s">
        <v>0</v>
      </c>
      <c r="AK16" s="92"/>
      <c r="AL16" s="93" t="s">
        <v>26</v>
      </c>
      <c r="AM16" s="94"/>
      <c r="AN16" s="95"/>
      <c r="AO16" s="95"/>
      <c r="AP16" s="33">
        <f t="shared" si="8"/>
        <v>0</v>
      </c>
      <c r="AQ16" s="33">
        <f t="shared" si="9"/>
        <v>0</v>
      </c>
      <c r="AR16" s="34">
        <f t="shared" si="10"/>
        <v>0</v>
      </c>
      <c r="AS16" s="33">
        <f t="shared" si="11"/>
        <v>1</v>
      </c>
      <c r="AT16" s="47" t="s">
        <v>0</v>
      </c>
      <c r="AU16" s="92"/>
      <c r="AV16" s="93" t="s">
        <v>26</v>
      </c>
      <c r="AW16" s="94"/>
      <c r="AX16" s="95"/>
      <c r="AY16" s="95"/>
      <c r="AZ16" s="33">
        <f t="shared" si="12"/>
        <v>0</v>
      </c>
      <c r="BA16" s="33">
        <f t="shared" si="13"/>
        <v>0</v>
      </c>
      <c r="BB16" s="34">
        <f t="shared" si="14"/>
        <v>0</v>
      </c>
      <c r="BC16" s="33">
        <f t="shared" si="15"/>
        <v>1</v>
      </c>
      <c r="BD16" s="67" t="s">
        <v>0</v>
      </c>
      <c r="BE16" s="5"/>
    </row>
    <row r="17" spans="1:57" ht="83.25" customHeight="1" x14ac:dyDescent="0.25">
      <c r="A17" s="5"/>
      <c r="B17" s="191"/>
      <c r="C17" s="12" t="s">
        <v>108</v>
      </c>
      <c r="D17" s="97" t="s">
        <v>135</v>
      </c>
      <c r="E17" s="187"/>
      <c r="F17" s="187"/>
      <c r="G17" s="178"/>
      <c r="H17" s="176"/>
      <c r="I17" s="174"/>
      <c r="J17" s="61" t="s">
        <v>126</v>
      </c>
      <c r="K17" s="61" t="s">
        <v>133</v>
      </c>
      <c r="L17" s="43">
        <v>1</v>
      </c>
      <c r="M17" s="133"/>
      <c r="N17" s="111" t="s">
        <v>92</v>
      </c>
      <c r="O17" s="111" t="s">
        <v>117</v>
      </c>
      <c r="P17" s="112" t="s">
        <v>119</v>
      </c>
      <c r="Q17" s="135"/>
      <c r="R17" s="137"/>
      <c r="S17" s="139"/>
      <c r="T17" s="46"/>
      <c r="U17" s="46"/>
      <c r="V17" s="33">
        <f t="shared" si="1"/>
        <v>0</v>
      </c>
      <c r="W17" s="33">
        <f t="shared" si="2"/>
        <v>0</v>
      </c>
      <c r="X17" s="34">
        <f t="shared" si="3"/>
        <v>0</v>
      </c>
      <c r="Y17" s="33">
        <f t="shared" si="4"/>
        <v>1</v>
      </c>
      <c r="Z17" s="67" t="s">
        <v>0</v>
      </c>
      <c r="AA17" s="92"/>
      <c r="AB17" s="93" t="s">
        <v>26</v>
      </c>
      <c r="AC17" s="94"/>
      <c r="AD17" s="95"/>
      <c r="AE17" s="95"/>
      <c r="AF17" s="33">
        <f t="shared" si="5"/>
        <v>0</v>
      </c>
      <c r="AG17" s="33">
        <f t="shared" si="0"/>
        <v>0</v>
      </c>
      <c r="AH17" s="34">
        <f t="shared" si="6"/>
        <v>0</v>
      </c>
      <c r="AI17" s="33">
        <f t="shared" si="7"/>
        <v>1</v>
      </c>
      <c r="AJ17" s="47" t="s">
        <v>0</v>
      </c>
      <c r="AK17" s="92"/>
      <c r="AL17" s="93" t="s">
        <v>26</v>
      </c>
      <c r="AM17" s="94"/>
      <c r="AN17" s="95"/>
      <c r="AO17" s="95"/>
      <c r="AP17" s="33">
        <f t="shared" si="8"/>
        <v>0</v>
      </c>
      <c r="AQ17" s="33">
        <f t="shared" si="9"/>
        <v>0</v>
      </c>
      <c r="AR17" s="34">
        <f t="shared" si="10"/>
        <v>0</v>
      </c>
      <c r="AS17" s="33">
        <f t="shared" si="11"/>
        <v>1</v>
      </c>
      <c r="AT17" s="47" t="s">
        <v>0</v>
      </c>
      <c r="AU17" s="92"/>
      <c r="AV17" s="93" t="s">
        <v>26</v>
      </c>
      <c r="AW17" s="94"/>
      <c r="AX17" s="95"/>
      <c r="AY17" s="95"/>
      <c r="AZ17" s="33">
        <f t="shared" si="12"/>
        <v>0</v>
      </c>
      <c r="BA17" s="33">
        <f t="shared" si="13"/>
        <v>0</v>
      </c>
      <c r="BB17" s="34">
        <f t="shared" si="14"/>
        <v>0</v>
      </c>
      <c r="BC17" s="33">
        <f t="shared" si="15"/>
        <v>1</v>
      </c>
      <c r="BD17" s="67" t="s">
        <v>0</v>
      </c>
      <c r="BE17" s="5"/>
    </row>
    <row r="18" spans="1:57" ht="90" x14ac:dyDescent="0.25">
      <c r="A18" s="5"/>
      <c r="B18" s="98" t="s">
        <v>105</v>
      </c>
      <c r="C18" s="12" t="s">
        <v>112</v>
      </c>
      <c r="D18" s="99" t="s">
        <v>111</v>
      </c>
      <c r="E18" s="13">
        <v>4</v>
      </c>
      <c r="F18" s="100">
        <v>0.15</v>
      </c>
      <c r="G18" s="12" t="s">
        <v>96</v>
      </c>
      <c r="H18" s="15" t="s">
        <v>136</v>
      </c>
      <c r="I18" s="101" t="s">
        <v>127</v>
      </c>
      <c r="J18" s="12" t="s">
        <v>109</v>
      </c>
      <c r="K18" s="12" t="s">
        <v>121</v>
      </c>
      <c r="L18" s="43">
        <v>1</v>
      </c>
      <c r="M18" s="32"/>
      <c r="N18" s="111" t="s">
        <v>92</v>
      </c>
      <c r="O18" s="111" t="s">
        <v>117</v>
      </c>
      <c r="P18" s="112" t="s">
        <v>120</v>
      </c>
      <c r="Q18" s="76"/>
      <c r="R18" s="44" t="s">
        <v>26</v>
      </c>
      <c r="S18" s="45"/>
      <c r="T18" s="46"/>
      <c r="U18" s="46"/>
      <c r="V18" s="33">
        <f t="shared" si="1"/>
        <v>0</v>
      </c>
      <c r="W18" s="33">
        <f t="shared" si="2"/>
        <v>0</v>
      </c>
      <c r="X18" s="34">
        <f t="shared" si="3"/>
        <v>0</v>
      </c>
      <c r="Y18" s="33">
        <f t="shared" si="4"/>
        <v>1</v>
      </c>
      <c r="Z18" s="67" t="s">
        <v>0</v>
      </c>
      <c r="AA18" s="92"/>
      <c r="AB18" s="93" t="s">
        <v>26</v>
      </c>
      <c r="AC18" s="94"/>
      <c r="AD18" s="95"/>
      <c r="AE18" s="95"/>
      <c r="AF18" s="33">
        <f t="shared" si="5"/>
        <v>0</v>
      </c>
      <c r="AG18" s="33">
        <f t="shared" si="0"/>
        <v>0</v>
      </c>
      <c r="AH18" s="34">
        <f t="shared" si="6"/>
        <v>0</v>
      </c>
      <c r="AI18" s="33">
        <f t="shared" si="7"/>
        <v>1</v>
      </c>
      <c r="AJ18" s="47" t="s">
        <v>0</v>
      </c>
      <c r="AK18" s="92"/>
      <c r="AL18" s="93" t="s">
        <v>26</v>
      </c>
      <c r="AM18" s="94"/>
      <c r="AN18" s="95"/>
      <c r="AO18" s="95"/>
      <c r="AP18" s="33">
        <f t="shared" si="8"/>
        <v>0</v>
      </c>
      <c r="AQ18" s="33">
        <f t="shared" si="9"/>
        <v>0</v>
      </c>
      <c r="AR18" s="34">
        <f t="shared" si="10"/>
        <v>0</v>
      </c>
      <c r="AS18" s="33">
        <f t="shared" si="11"/>
        <v>1</v>
      </c>
      <c r="AT18" s="47" t="s">
        <v>0</v>
      </c>
      <c r="AU18" s="92"/>
      <c r="AV18" s="93" t="s">
        <v>26</v>
      </c>
      <c r="AW18" s="94"/>
      <c r="AX18" s="95"/>
      <c r="AY18" s="95"/>
      <c r="AZ18" s="33">
        <f t="shared" si="12"/>
        <v>0</v>
      </c>
      <c r="BA18" s="33">
        <f t="shared" si="13"/>
        <v>0</v>
      </c>
      <c r="BB18" s="34">
        <f t="shared" si="14"/>
        <v>0</v>
      </c>
      <c r="BC18" s="33">
        <f t="shared" si="15"/>
        <v>1</v>
      </c>
      <c r="BD18" s="67" t="s">
        <v>0</v>
      </c>
      <c r="BE18" s="5"/>
    </row>
    <row r="19" spans="1:57" ht="124.5" customHeight="1" thickBot="1" x14ac:dyDescent="0.3">
      <c r="A19" s="5"/>
      <c r="B19" s="102" t="s">
        <v>105</v>
      </c>
      <c r="C19" s="103" t="s">
        <v>112</v>
      </c>
      <c r="D19" s="104" t="s">
        <v>111</v>
      </c>
      <c r="E19" s="105">
        <v>5</v>
      </c>
      <c r="F19" s="106">
        <v>0.1</v>
      </c>
      <c r="G19" s="103" t="s">
        <v>96</v>
      </c>
      <c r="H19" s="107" t="s">
        <v>116</v>
      </c>
      <c r="I19" s="107" t="s">
        <v>115</v>
      </c>
      <c r="J19" s="103" t="s">
        <v>114</v>
      </c>
      <c r="K19" s="103" t="s">
        <v>113</v>
      </c>
      <c r="L19" s="68">
        <v>1</v>
      </c>
      <c r="M19" s="69"/>
      <c r="N19" s="113" t="s">
        <v>92</v>
      </c>
      <c r="O19" s="113" t="s">
        <v>117</v>
      </c>
      <c r="P19" s="114" t="s">
        <v>120</v>
      </c>
      <c r="Q19" s="77"/>
      <c r="R19" s="70" t="s">
        <v>26</v>
      </c>
      <c r="S19" s="71"/>
      <c r="T19" s="72"/>
      <c r="U19" s="72"/>
      <c r="V19" s="73">
        <f t="shared" si="1"/>
        <v>0</v>
      </c>
      <c r="W19" s="73">
        <f t="shared" si="2"/>
        <v>0</v>
      </c>
      <c r="X19" s="74">
        <f t="shared" si="3"/>
        <v>0</v>
      </c>
      <c r="Y19" s="73">
        <f t="shared" si="4"/>
        <v>1</v>
      </c>
      <c r="Z19" s="75" t="s">
        <v>0</v>
      </c>
      <c r="AA19" s="92"/>
      <c r="AB19" s="93" t="s">
        <v>26</v>
      </c>
      <c r="AC19" s="94"/>
      <c r="AD19" s="95"/>
      <c r="AE19" s="95"/>
      <c r="AF19" s="33">
        <f t="shared" si="5"/>
        <v>0</v>
      </c>
      <c r="AG19" s="33">
        <f t="shared" si="0"/>
        <v>0</v>
      </c>
      <c r="AH19" s="34">
        <f t="shared" si="6"/>
        <v>0</v>
      </c>
      <c r="AI19" s="33">
        <f t="shared" si="7"/>
        <v>1</v>
      </c>
      <c r="AJ19" s="47" t="s">
        <v>0</v>
      </c>
      <c r="AK19" s="92"/>
      <c r="AL19" s="93" t="s">
        <v>26</v>
      </c>
      <c r="AM19" s="94"/>
      <c r="AN19" s="95"/>
      <c r="AO19" s="95"/>
      <c r="AP19" s="33">
        <f t="shared" si="8"/>
        <v>0</v>
      </c>
      <c r="AQ19" s="33">
        <f t="shared" si="9"/>
        <v>0</v>
      </c>
      <c r="AR19" s="34">
        <f t="shared" si="10"/>
        <v>0</v>
      </c>
      <c r="AS19" s="33">
        <f t="shared" si="11"/>
        <v>1</v>
      </c>
      <c r="AT19" s="47" t="s">
        <v>0</v>
      </c>
      <c r="AU19" s="92"/>
      <c r="AV19" s="93" t="s">
        <v>26</v>
      </c>
      <c r="AW19" s="94"/>
      <c r="AX19" s="95"/>
      <c r="AY19" s="95"/>
      <c r="AZ19" s="33">
        <f t="shared" si="12"/>
        <v>0</v>
      </c>
      <c r="BA19" s="33">
        <f t="shared" si="13"/>
        <v>0</v>
      </c>
      <c r="BB19" s="34">
        <f t="shared" si="14"/>
        <v>0</v>
      </c>
      <c r="BC19" s="33">
        <f t="shared" si="15"/>
        <v>1</v>
      </c>
      <c r="BD19" s="67" t="s">
        <v>0</v>
      </c>
      <c r="BE19" s="5"/>
    </row>
    <row r="20" spans="1:57" x14ac:dyDescent="0.25">
      <c r="A20" s="5"/>
      <c r="B20" s="40"/>
      <c r="C20" s="40"/>
      <c r="D20" s="37"/>
      <c r="E20" s="7"/>
      <c r="F20" s="7"/>
      <c r="G20" s="40"/>
      <c r="H20" s="37"/>
      <c r="I20" s="37"/>
      <c r="J20" s="40"/>
      <c r="K20" s="40"/>
      <c r="L20" s="40"/>
      <c r="M20" s="40"/>
      <c r="Q20" s="37"/>
      <c r="R20" s="37"/>
      <c r="S20" s="37"/>
      <c r="T20" s="40"/>
      <c r="U20" s="40"/>
      <c r="AA20" s="108"/>
      <c r="AB20" s="5"/>
      <c r="AC20" s="108"/>
      <c r="AD20" s="7"/>
      <c r="AE20" s="7"/>
      <c r="AJ20" s="37"/>
      <c r="AK20" s="108"/>
      <c r="AL20" s="5"/>
      <c r="AM20" s="108"/>
      <c r="AN20" s="7"/>
      <c r="AO20" s="7"/>
      <c r="AT20" s="37"/>
      <c r="AU20" s="108"/>
      <c r="AV20" s="5"/>
      <c r="AW20" s="108"/>
      <c r="AX20" s="7"/>
      <c r="AY20" s="7"/>
      <c r="BD20" s="37"/>
      <c r="BE20" s="5"/>
    </row>
  </sheetData>
  <sheetProtection algorithmName="SHA-512" hashValue="OF0fQJfiDNskzuAGo1hW4ghM6CnZixharB9oqbQgd8FArp0qhS9bs0T/6C072lcu0peupZhoYu9K6V4KgakUsw==" saltValue="SbJqhiwGozuy3Vm5zFQSrA==" spinCount="100000" sheet="1" objects="1" scenarios="1"/>
  <mergeCells count="71">
    <mergeCell ref="D12:D13"/>
    <mergeCell ref="C12:C13"/>
    <mergeCell ref="B12:B13"/>
    <mergeCell ref="F16:F17"/>
    <mergeCell ref="E16:E17"/>
    <mergeCell ref="B16:B17"/>
    <mergeCell ref="F14:F15"/>
    <mergeCell ref="E14:E15"/>
    <mergeCell ref="D14:D15"/>
    <mergeCell ref="C14:C15"/>
    <mergeCell ref="B14:B15"/>
    <mergeCell ref="I16:I17"/>
    <mergeCell ref="H16:H17"/>
    <mergeCell ref="G16:G17"/>
    <mergeCell ref="E4:H4"/>
    <mergeCell ref="E5:H5"/>
    <mergeCell ref="E6:H6"/>
    <mergeCell ref="E7:H7"/>
    <mergeCell ref="I12:I13"/>
    <mergeCell ref="H12:H13"/>
    <mergeCell ref="G12:G13"/>
    <mergeCell ref="I14:I15"/>
    <mergeCell ref="H14:H15"/>
    <mergeCell ref="G14:G15"/>
    <mergeCell ref="F12:F13"/>
    <mergeCell ref="E12:E13"/>
    <mergeCell ref="B4:D4"/>
    <mergeCell ref="B5:D5"/>
    <mergeCell ref="B6:D6"/>
    <mergeCell ref="B7:D7"/>
    <mergeCell ref="AK8:AT8"/>
    <mergeCell ref="Q8:Z8"/>
    <mergeCell ref="AK9:AM9"/>
    <mergeCell ref="AN9:AS9"/>
    <mergeCell ref="AT9:AT11"/>
    <mergeCell ref="AU8:BD8"/>
    <mergeCell ref="AU9:AW9"/>
    <mergeCell ref="AX9:BC9"/>
    <mergeCell ref="BD9:BD11"/>
    <mergeCell ref="J10:J11"/>
    <mergeCell ref="K10:K11"/>
    <mergeCell ref="L10:L11"/>
    <mergeCell ref="B9:P9"/>
    <mergeCell ref="N10:N11"/>
    <mergeCell ref="P10:P11"/>
    <mergeCell ref="G10:G11"/>
    <mergeCell ref="O10:O11"/>
    <mergeCell ref="B10:D10"/>
    <mergeCell ref="E10:E11"/>
    <mergeCell ref="F10:F11"/>
    <mergeCell ref="H10:H11"/>
    <mergeCell ref="I10:I11"/>
    <mergeCell ref="Q9:S9"/>
    <mergeCell ref="T9:Y9"/>
    <mergeCell ref="Z9:Z11"/>
    <mergeCell ref="AA8:AJ8"/>
    <mergeCell ref="AA9:AC9"/>
    <mergeCell ref="AD9:AI9"/>
    <mergeCell ref="AJ9:AJ11"/>
    <mergeCell ref="M16:M17"/>
    <mergeCell ref="Q16:Q17"/>
    <mergeCell ref="R16:R17"/>
    <mergeCell ref="S16:S17"/>
    <mergeCell ref="M12:M13"/>
    <mergeCell ref="Q12:Q13"/>
    <mergeCell ref="R12:R13"/>
    <mergeCell ref="S12:S13"/>
    <mergeCell ref="Q14:Q15"/>
    <mergeCell ref="R14:R15"/>
    <mergeCell ref="S14:S15"/>
    <mergeCell ref="M14:M15"/>
  </mergeCells>
  <conditionalFormatting sqref="V12:W19 Y12:Y19 AF12:AG19 AP12:AQ19 AZ12:BA19 AI12:AI19 AS12:AS19 BC12:BC19">
    <cfRule type="expression" dxfId="8" priority="25">
      <formula>$N12="Porcentaje"</formula>
    </cfRule>
  </conditionalFormatting>
  <conditionalFormatting sqref="V12:W19 AF12:AG19 Y12:Y19 AS12:AS19 BC12:BC19 AP12:AQ19 AZ12:BA19 AI12:AI19">
    <cfRule type="expression" dxfId="7" priority="21">
      <formula>$N12="Tasa o relación"</formula>
    </cfRule>
    <cfRule type="expression" dxfId="6" priority="23">
      <formula>$N12="Unidad"</formula>
    </cfRule>
  </conditionalFormatting>
  <conditionalFormatting sqref="L12:L19">
    <cfRule type="expression" dxfId="5" priority="1" stopIfTrue="1">
      <formula>$N12="Tasa o relación"</formula>
    </cfRule>
    <cfRule type="expression" dxfId="4" priority="2" stopIfTrue="1">
      <formula>$N12="Porcentaje"</formula>
    </cfRule>
    <cfRule type="expression" dxfId="3" priority="3" stopIfTrue="1">
      <formula>$N12="Unidad"</formula>
    </cfRule>
  </conditionalFormatting>
  <dataValidations count="3">
    <dataValidation type="list" allowBlank="1" showInputMessage="1" showErrorMessage="1" sqref="P12:P19">
      <formula1>"Denominador fijo,Denominador variable"</formula1>
    </dataValidation>
    <dataValidation type="list" allowBlank="1" showInputMessage="1" showErrorMessage="1" sqref="N12:N19">
      <formula1>"Porcentaje,Unidad,Tasa o relación"</formula1>
    </dataValidation>
    <dataValidation type="list" allowBlank="1" showInputMessage="1" showErrorMessage="1" sqref="O12:O19">
      <formula1>"Creciente, Decreciente"</formula1>
    </dataValidation>
  </dataValidations>
  <pageMargins left="0.7" right="0.7" top="0.75" bottom="0.75" header="0.3" footer="0.3"/>
  <pageSetup paperSize="9" orientation="portrait" horizontalDpi="300" verticalDpi="300" r:id="rId1"/>
  <ignoredErrors>
    <ignoredError sqref="B9"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Z40"/>
  <sheetViews>
    <sheetView showGridLines="0" workbookViewId="0">
      <selection activeCell="E4" sqref="E4"/>
    </sheetView>
  </sheetViews>
  <sheetFormatPr baseColWidth="10" defaultRowHeight="15" zeroHeight="1" x14ac:dyDescent="0.25"/>
  <cols>
    <col min="1" max="1" width="3" style="5" customWidth="1"/>
    <col min="2" max="2" width="4.140625" style="5" customWidth="1"/>
    <col min="3" max="3" width="8.42578125" style="5" customWidth="1"/>
    <col min="4" max="4" width="13" style="5" customWidth="1"/>
    <col min="5" max="5" width="42.5703125" style="5" customWidth="1"/>
    <col min="6" max="6" width="16.7109375" style="5" customWidth="1"/>
    <col min="7" max="7" width="21.7109375" style="5" customWidth="1"/>
    <col min="8" max="8" width="11.7109375" style="5" customWidth="1"/>
    <col min="9" max="9" width="11.7109375" style="5" hidden="1" customWidth="1"/>
    <col min="10" max="20" width="12.85546875" style="5" customWidth="1"/>
    <col min="21" max="21" width="12" style="6" bestFit="1" customWidth="1"/>
    <col min="22" max="22" width="10.140625" style="6" customWidth="1"/>
    <col min="23" max="25" width="1" style="116" customWidth="1"/>
    <col min="26" max="26" width="1" style="117" customWidth="1"/>
    <col min="27" max="16384" width="11.42578125" style="5"/>
  </cols>
  <sheetData>
    <row r="1" spans="2:22" ht="12" customHeight="1" x14ac:dyDescent="0.25"/>
    <row r="2" spans="2:22" ht="26.25" thickBot="1" x14ac:dyDescent="0.3">
      <c r="B2" s="48" t="str">
        <f>"Evaluación Plan de Acción 2022 - "&amp;'Reporte Seguimiento'!E4</f>
        <v>Evaluación Plan de Acción 2022 - Red de Datos UDNET</v>
      </c>
      <c r="C2" s="8"/>
      <c r="D2" s="8"/>
      <c r="E2" s="8"/>
      <c r="F2" s="8"/>
      <c r="G2" s="8"/>
      <c r="H2" s="8"/>
      <c r="I2" s="8"/>
      <c r="J2" s="8"/>
      <c r="K2" s="8"/>
      <c r="L2" s="8"/>
      <c r="M2" s="8"/>
      <c r="N2" s="8"/>
      <c r="O2" s="8"/>
      <c r="P2" s="8"/>
      <c r="Q2" s="8"/>
      <c r="R2" s="8"/>
      <c r="S2" s="8"/>
      <c r="T2" s="8"/>
      <c r="U2" s="9"/>
      <c r="V2" s="9"/>
    </row>
    <row r="3" spans="2:22" x14ac:dyDescent="0.25"/>
    <row r="4" spans="2:22" x14ac:dyDescent="0.25">
      <c r="B4" s="208" t="s">
        <v>39</v>
      </c>
      <c r="C4" s="208"/>
      <c r="D4" s="208"/>
      <c r="E4" s="115"/>
    </row>
    <row r="5" spans="2:22" x14ac:dyDescent="0.25"/>
    <row r="6" spans="2:22" x14ac:dyDescent="0.25"/>
    <row r="7" spans="2:22" x14ac:dyDescent="0.25"/>
    <row r="8" spans="2:22" x14ac:dyDescent="0.25"/>
    <row r="9" spans="2:22" x14ac:dyDescent="0.25"/>
    <row r="10" spans="2:22" x14ac:dyDescent="0.25"/>
    <row r="11" spans="2:22" x14ac:dyDescent="0.25"/>
    <row r="12" spans="2:22" x14ac:dyDescent="0.25"/>
    <row r="13" spans="2:22" x14ac:dyDescent="0.25"/>
    <row r="14" spans="2:22" x14ac:dyDescent="0.25"/>
    <row r="15" spans="2:22" x14ac:dyDescent="0.25"/>
    <row r="16" spans="2:22" x14ac:dyDescent="0.25"/>
    <row r="17" spans="2:26" x14ac:dyDescent="0.25"/>
    <row r="18" spans="2:26" x14ac:dyDescent="0.25"/>
    <row r="19" spans="2:26" ht="15.75" x14ac:dyDescent="0.25">
      <c r="B19" s="210" t="str">
        <f>"Cumplimiento General Plan de Acción 2022 - "&amp;'Reporte Seguimiento'!E4</f>
        <v>Cumplimiento General Plan de Acción 2022 - Red de Datos UDNET</v>
      </c>
      <c r="C19" s="210"/>
      <c r="D19" s="210"/>
      <c r="E19" s="210"/>
      <c r="X19" s="209" t="s">
        <v>37</v>
      </c>
      <c r="Y19" s="209"/>
      <c r="Z19" s="209"/>
    </row>
    <row r="20" spans="2:26" ht="17.25" customHeight="1" x14ac:dyDescent="0.25"/>
    <row r="21" spans="2:26" ht="15.75" customHeight="1" x14ac:dyDescent="0.25">
      <c r="B21" s="200" t="s">
        <v>1</v>
      </c>
      <c r="C21" s="200" t="s">
        <v>36</v>
      </c>
      <c r="D21" s="202" t="s">
        <v>32</v>
      </c>
      <c r="E21" s="200" t="s">
        <v>3</v>
      </c>
      <c r="F21" s="202" t="s">
        <v>8</v>
      </c>
      <c r="G21" s="202" t="s">
        <v>9</v>
      </c>
      <c r="H21" s="202" t="s">
        <v>5</v>
      </c>
      <c r="I21" s="202" t="s">
        <v>58</v>
      </c>
      <c r="J21" s="211" t="s">
        <v>43</v>
      </c>
      <c r="K21" s="211"/>
      <c r="L21" s="211"/>
      <c r="M21" s="211" t="s">
        <v>46</v>
      </c>
      <c r="N21" s="211"/>
      <c r="O21" s="211"/>
      <c r="P21" s="211" t="s">
        <v>45</v>
      </c>
      <c r="Q21" s="211"/>
      <c r="R21" s="211"/>
      <c r="S21" s="211" t="s">
        <v>47</v>
      </c>
      <c r="T21" s="211"/>
      <c r="U21" s="211"/>
      <c r="V21" s="11"/>
      <c r="X21" s="207" t="s">
        <v>1</v>
      </c>
      <c r="Y21" s="207" t="s">
        <v>38</v>
      </c>
      <c r="Z21" s="207" t="s">
        <v>40</v>
      </c>
    </row>
    <row r="22" spans="2:26" ht="26.25" customHeight="1" x14ac:dyDescent="0.25">
      <c r="B22" s="201"/>
      <c r="C22" s="201"/>
      <c r="D22" s="203"/>
      <c r="E22" s="201"/>
      <c r="F22" s="203"/>
      <c r="G22" s="203"/>
      <c r="H22" s="203"/>
      <c r="I22" s="203"/>
      <c r="J22" s="12" t="s">
        <v>42</v>
      </c>
      <c r="K22" s="13" t="s">
        <v>38</v>
      </c>
      <c r="L22" s="35" t="s">
        <v>61</v>
      </c>
      <c r="M22" s="12" t="s">
        <v>42</v>
      </c>
      <c r="N22" s="13" t="s">
        <v>38</v>
      </c>
      <c r="O22" s="35" t="s">
        <v>61</v>
      </c>
      <c r="P22" s="12" t="s">
        <v>42</v>
      </c>
      <c r="Q22" s="13" t="s">
        <v>38</v>
      </c>
      <c r="R22" s="35" t="s">
        <v>61</v>
      </c>
      <c r="S22" s="12" t="s">
        <v>42</v>
      </c>
      <c r="T22" s="13" t="s">
        <v>38</v>
      </c>
      <c r="U22" s="35" t="s">
        <v>61</v>
      </c>
      <c r="V22" s="14"/>
      <c r="X22" s="207"/>
      <c r="Y22" s="207"/>
      <c r="Z22" s="207"/>
    </row>
    <row r="23" spans="2:26" ht="63.75" x14ac:dyDescent="0.25">
      <c r="B23" s="193">
        <f>'Reporte Seguimiento'!E12</f>
        <v>1</v>
      </c>
      <c r="C23" s="198">
        <f>'Reporte Seguimiento'!F12</f>
        <v>0.25</v>
      </c>
      <c r="D23" s="177" t="str">
        <f>'Reporte Seguimiento'!G12</f>
        <v>Toda la Vigencia</v>
      </c>
      <c r="E23" s="175" t="str">
        <f>'Reporte Seguimiento'!H12</f>
        <v>Mantener en condiciones adecuadas la infraestructura tecnológica administrada por la Red de Datos para la permanente prestación de servicios a la comunidad universitaria.</v>
      </c>
      <c r="F23" s="61" t="str">
        <f>'Reporte Seguimiento'!J12</f>
        <v>Disponibilidad del servicio</v>
      </c>
      <c r="G23" s="61" t="str">
        <f>'Reporte Seguimiento'!K12</f>
        <v>(Tiempo de los servicios prestados en actividad / tiempo de prestación de servicios en el periodo)*100</v>
      </c>
      <c r="H23" s="26">
        <f>'Reporte Seguimiento'!L12</f>
        <v>0.99</v>
      </c>
      <c r="I23" s="26" t="str">
        <f>'Reporte Seguimiento'!N12</f>
        <v>Porcentaje</v>
      </c>
      <c r="J23" s="27">
        <f>'Reporte Seguimiento'!W12</f>
        <v>0</v>
      </c>
      <c r="K23" s="28">
        <f>'Reporte Seguimiento'!X12</f>
        <v>0</v>
      </c>
      <c r="L23" s="196">
        <f>IF(K23&gt;100%,100%,(AVERAGE(K23:K24)))</f>
        <v>0</v>
      </c>
      <c r="M23" s="27">
        <f>'Reporte Seguimiento'!AG12</f>
        <v>0</v>
      </c>
      <c r="N23" s="28">
        <f>'Reporte Seguimiento'!AH12</f>
        <v>0</v>
      </c>
      <c r="O23" s="196">
        <f>IF(N23&gt;100%,100%,(AVERAGE(N23:N24)))</f>
        <v>0</v>
      </c>
      <c r="P23" s="27">
        <f>'Reporte Seguimiento'!AQ12</f>
        <v>0</v>
      </c>
      <c r="Q23" s="28">
        <f>'Reporte Seguimiento'!AR12</f>
        <v>0</v>
      </c>
      <c r="R23" s="196">
        <f>IF(Q23&gt;100%,100%,(AVERAGE(Q23:Q24)))</f>
        <v>0</v>
      </c>
      <c r="S23" s="27">
        <f>'Reporte Seguimiento'!BA12</f>
        <v>0</v>
      </c>
      <c r="T23" s="28">
        <f>'Reporte Seguimiento'!BB12</f>
        <v>0</v>
      </c>
      <c r="U23" s="196">
        <f>IF(T23&gt;100%,100%,(AVERAGE(T23:T24)))</f>
        <v>0</v>
      </c>
      <c r="V23" s="17"/>
      <c r="X23" s="117">
        <f>B23</f>
        <v>1</v>
      </c>
      <c r="Y23" s="118">
        <f>IF($E$4="Trimestre I",L23,IF($E$4="Trimestre II",O23,IF($E$4="Trimestre III",R23,IF($E$4="Trimestre IV",U23,0))))</f>
        <v>0</v>
      </c>
      <c r="Z23" s="118">
        <f>IF($E$4="Trimestre I",AVERAGE($O$23:$O$30),IF($E$4="Trimestre II",AVERAGE($R$23:R$30),IF($E$4="Trimestre III",AVERAGE($U$23:$U$30),IF($E$4="Trimestre IV",AVERAGE($L$23:$L$30),0))))</f>
        <v>0</v>
      </c>
    </row>
    <row r="24" spans="2:26" ht="38.25" x14ac:dyDescent="0.25">
      <c r="B24" s="187"/>
      <c r="C24" s="199"/>
      <c r="D24" s="178"/>
      <c r="E24" s="176"/>
      <c r="F24" s="61" t="str">
        <f>'Reporte Seguimiento'!J13</f>
        <v>Aprovechamiento del rubro disponible</v>
      </c>
      <c r="G24" s="61" t="str">
        <f>'Reporte Seguimiento'!K13</f>
        <v>(Presupuesto ejecutado / Presupuesto asignado en vigencia)*100</v>
      </c>
      <c r="H24" s="26">
        <f>'Reporte Seguimiento'!L13</f>
        <v>1</v>
      </c>
      <c r="I24" s="26" t="str">
        <f>'Reporte Seguimiento'!N13</f>
        <v>Porcentaje</v>
      </c>
      <c r="J24" s="30">
        <f>'Reporte Seguimiento'!W13</f>
        <v>0</v>
      </c>
      <c r="K24" s="29">
        <f>'Reporte Seguimiento'!X13</f>
        <v>0</v>
      </c>
      <c r="L24" s="197"/>
      <c r="M24" s="30">
        <f>'Reporte Seguimiento'!AG13</f>
        <v>0</v>
      </c>
      <c r="N24" s="29">
        <f>'Reporte Seguimiento'!AH13</f>
        <v>0</v>
      </c>
      <c r="O24" s="197"/>
      <c r="P24" s="30">
        <f>'Reporte Seguimiento'!AQ13</f>
        <v>0</v>
      </c>
      <c r="Q24" s="29">
        <f>'Reporte Seguimiento'!AR13</f>
        <v>0</v>
      </c>
      <c r="R24" s="197"/>
      <c r="S24" s="30">
        <f>'Reporte Seguimiento'!BA13</f>
        <v>0</v>
      </c>
      <c r="T24" s="29">
        <f>'Reporte Seguimiento'!BB13</f>
        <v>0</v>
      </c>
      <c r="U24" s="197"/>
      <c r="V24" s="17"/>
      <c r="X24" s="117">
        <f>B25</f>
        <v>2</v>
      </c>
      <c r="Y24" s="118">
        <f>IF($E$4="Trimestre I",L25,IF($E$4="Trimestre II",O25,IF($E$4="Trimestre III",R25,IF($E$4="Trimestre IV",U25,0))))</f>
        <v>0</v>
      </c>
      <c r="Z24" s="118">
        <f>IF($E$4="Trimestre I",AVERAGE($N$23:$N$30),IF($E$4="Trimestre II",AVERAGE($Q$23:Q$30),IF($E$4="Trimestre III",AVERAGE($T$23:$T$30),IF($E$4="Trimestre IV",AVERAGE($K$23:$K$30),0))))</f>
        <v>0</v>
      </c>
    </row>
    <row r="25" spans="2:26" ht="51" x14ac:dyDescent="0.25">
      <c r="B25" s="193">
        <f>'Reporte Seguimiento'!E14</f>
        <v>2</v>
      </c>
      <c r="C25" s="198">
        <f>'Reporte Seguimiento'!F14</f>
        <v>0.25</v>
      </c>
      <c r="D25" s="177" t="str">
        <f>'Reporte Seguimiento'!G14</f>
        <v>Toda la Vigencia</v>
      </c>
      <c r="E25" s="175" t="str">
        <f>'Reporte Seguimiento'!H14</f>
        <v>Desarrollar actividades que garanticen la prestación adecuada de los servicios prestados por la Universidad.</v>
      </c>
      <c r="F25" s="61" t="str">
        <f>'Reporte Seguimiento'!J14</f>
        <v>Solicitudes atendidas</v>
      </c>
      <c r="G25" s="61" t="str">
        <f>'Reporte Seguimiento'!K14</f>
        <v>(Número de solicitudes atendidas/Número de solicitudes recibidas)*100</v>
      </c>
      <c r="H25" s="26">
        <f>'Reporte Seguimiento'!L14</f>
        <v>1</v>
      </c>
      <c r="I25" s="26" t="str">
        <f>'Reporte Seguimiento'!N14</f>
        <v>Porcentaje</v>
      </c>
      <c r="J25" s="27">
        <f>'Reporte Seguimiento'!W14</f>
        <v>0</v>
      </c>
      <c r="K25" s="29">
        <f>'Reporte Seguimiento'!X14</f>
        <v>0</v>
      </c>
      <c r="L25" s="196">
        <f>IF(K25&gt;100%,100%,(AVERAGE(K25:K26)))</f>
        <v>0</v>
      </c>
      <c r="M25" s="27">
        <f>'Reporte Seguimiento'!AG14</f>
        <v>0</v>
      </c>
      <c r="N25" s="29">
        <f>'Reporte Seguimiento'!AH14</f>
        <v>0</v>
      </c>
      <c r="O25" s="196">
        <f>IF(N25&gt;100%,100%,(AVERAGE(N25:N26)))</f>
        <v>0</v>
      </c>
      <c r="P25" s="27">
        <f>'Reporte Seguimiento'!AQ14</f>
        <v>0</v>
      </c>
      <c r="Q25" s="29">
        <f>'Reporte Seguimiento'!AR14</f>
        <v>0</v>
      </c>
      <c r="R25" s="196">
        <f>IF(Q25&gt;100%,100%,(AVERAGE(Q25:Q26)))</f>
        <v>0</v>
      </c>
      <c r="S25" s="27">
        <f>'Reporte Seguimiento'!BA14</f>
        <v>0</v>
      </c>
      <c r="T25" s="29">
        <f>'Reporte Seguimiento'!BB14</f>
        <v>0</v>
      </c>
      <c r="U25" s="196">
        <f>IF(T25&gt;100%,100%,(AVERAGE(T25:T26)))</f>
        <v>0</v>
      </c>
      <c r="V25" s="17"/>
      <c r="X25" s="117">
        <f>B27</f>
        <v>3</v>
      </c>
      <c r="Y25" s="118">
        <f>IF($E$4="Trimestre I",L27,IF($E$4="Trimestre II",O27,IF($E$4="Trimestre III",R27,IF($E$4="Trimestre IV",U27,0))))</f>
        <v>0</v>
      </c>
      <c r="Z25" s="118">
        <f>IF($E$4="Trimestre I",AVERAGE($N$23:$N$30),IF($E$4="Trimestre II",AVERAGE($Q$23:Q$30),IF($E$4="Trimestre III",AVERAGE($T$23:$T$30),IF($E$4="Trimestre IV",AVERAGE($K$23:$K$30),0))))</f>
        <v>0</v>
      </c>
    </row>
    <row r="26" spans="2:26" ht="76.5" x14ac:dyDescent="0.25">
      <c r="B26" s="187"/>
      <c r="C26" s="199"/>
      <c r="D26" s="178"/>
      <c r="E26" s="176"/>
      <c r="F26" s="61" t="str">
        <f>'Reporte Seguimiento'!J15</f>
        <v>disponibilidad servicio de internet</v>
      </c>
      <c r="G26" s="61" t="str">
        <f>'Reporte Seguimiento'!K15</f>
        <v>(Tiempo del servicio de internet en actividad durante el periodo/ tiempo establecido de prestación de servicios en el periodo)*100</v>
      </c>
      <c r="H26" s="26">
        <f>'Reporte Seguimiento'!L15</f>
        <v>1</v>
      </c>
      <c r="I26" s="26" t="str">
        <f>'Reporte Seguimiento'!N15</f>
        <v>Porcentaje</v>
      </c>
      <c r="J26" s="27">
        <f>'Reporte Seguimiento'!W15</f>
        <v>0</v>
      </c>
      <c r="K26" s="29">
        <f>'Reporte Seguimiento'!X15</f>
        <v>0</v>
      </c>
      <c r="L26" s="197"/>
      <c r="M26" s="27">
        <f>'Reporte Seguimiento'!AG15</f>
        <v>0</v>
      </c>
      <c r="N26" s="29">
        <f>'Reporte Seguimiento'!AH15</f>
        <v>0</v>
      </c>
      <c r="O26" s="197"/>
      <c r="P26" s="27">
        <f>'Reporte Seguimiento'!AQ15</f>
        <v>0</v>
      </c>
      <c r="Q26" s="29">
        <f>'Reporte Seguimiento'!AR15</f>
        <v>0</v>
      </c>
      <c r="R26" s="197"/>
      <c r="S26" s="27">
        <f>'Reporte Seguimiento'!BA15</f>
        <v>0</v>
      </c>
      <c r="T26" s="29">
        <f>'Reporte Seguimiento'!BB15</f>
        <v>0</v>
      </c>
      <c r="U26" s="197"/>
      <c r="V26" s="17"/>
      <c r="X26" s="117">
        <f>B29</f>
        <v>4</v>
      </c>
      <c r="Y26" s="118">
        <f>IF($E$4="Trimestre I",L29,IF($E$4="Trimestre II",O29,IF($E$4="Trimestre III",R29,IF($E$4="Trimestre IV",U29,0))))</f>
        <v>0</v>
      </c>
      <c r="Z26" s="118">
        <f>IF($E$4="Trimestre I",AVERAGE($N$23:$N$30),IF($E$4="Trimestre II",AVERAGE($Q$23:Q$30),IF($E$4="Trimestre III",AVERAGE($T$23:$T$30),IF($E$4="Trimestre IV",AVERAGE($K$23:$K$30),0))))</f>
        <v>0</v>
      </c>
    </row>
    <row r="27" spans="2:26" ht="63.75" customHeight="1" x14ac:dyDescent="0.25">
      <c r="B27" s="193">
        <f>'Reporte Seguimiento'!E16</f>
        <v>3</v>
      </c>
      <c r="C27" s="198">
        <f>'Reporte Seguimiento'!F16</f>
        <v>0.25</v>
      </c>
      <c r="D27" s="177" t="str">
        <f>'Reporte Seguimiento'!G16</f>
        <v>Toda la Vigencia</v>
      </c>
      <c r="E27" s="175" t="str">
        <f>'Reporte Seguimiento'!H16</f>
        <v xml:space="preserve">Desarrollar las actividades en el marco de la administración del Portal Web Institucional y plataformas de paginas administrativas y académicas y la publicación oportunamente la información suministrada por las dependencias. </v>
      </c>
      <c r="F27" s="61" t="str">
        <f>'Reporte Seguimiento'!J16</f>
        <v>Actividades Portal Web Institucional</v>
      </c>
      <c r="G27" s="61" t="str">
        <f>'Reporte Seguimiento'!K16</f>
        <v>(Número de actividades realizadas / Número de actividades programadas)*100</v>
      </c>
      <c r="H27" s="26">
        <f>'Reporte Seguimiento'!L16</f>
        <v>1</v>
      </c>
      <c r="I27" s="26" t="str">
        <f>'Reporte Seguimiento'!N16</f>
        <v>Porcentaje</v>
      </c>
      <c r="J27" s="27">
        <f>'Reporte Seguimiento'!W16</f>
        <v>0</v>
      </c>
      <c r="K27" s="29">
        <f>'Reporte Seguimiento'!X16</f>
        <v>0</v>
      </c>
      <c r="L27" s="196">
        <f>IF(K27&gt;100%,100%,(AVERAGE(K27:K28)))</f>
        <v>0</v>
      </c>
      <c r="M27" s="27">
        <f>'Reporte Seguimiento'!AG16</f>
        <v>0</v>
      </c>
      <c r="N27" s="29">
        <f>'Reporte Seguimiento'!AH16</f>
        <v>0</v>
      </c>
      <c r="O27" s="196">
        <f>IF(N27&gt;100%,100%,(AVERAGE(N27:N28)))</f>
        <v>0</v>
      </c>
      <c r="P27" s="27">
        <f>'Reporte Seguimiento'!AQ16</f>
        <v>0</v>
      </c>
      <c r="Q27" s="29">
        <f>'Reporte Seguimiento'!AR16</f>
        <v>0</v>
      </c>
      <c r="R27" s="196">
        <f>IF(Q27&gt;100%,100%,(AVERAGE(Q27:Q28)))</f>
        <v>0</v>
      </c>
      <c r="S27" s="27">
        <f>'Reporte Seguimiento'!BA16</f>
        <v>0</v>
      </c>
      <c r="T27" s="29">
        <f>'Reporte Seguimiento'!BB16</f>
        <v>0</v>
      </c>
      <c r="U27" s="196">
        <f>IF(T27&gt;100%,100%,(AVERAGE(T27:T28)))</f>
        <v>0</v>
      </c>
      <c r="V27" s="17"/>
      <c r="X27" s="117">
        <f>B30</f>
        <v>5</v>
      </c>
      <c r="Y27" s="118">
        <f>IF($E$4="Trimestre I",L30,IF($E$4="Trimestre II",O30,IF($E$4="Trimestre III",R30,IF($E$4="Trimestre IV",U30,0))))</f>
        <v>0</v>
      </c>
      <c r="Z27" s="118">
        <f>IF($E$4="Trimestre I",AVERAGE($N$23:$N$30),IF($E$4="Trimestre II",AVERAGE($Q$23:Q$30),IF($E$4="Trimestre III",AVERAGE($T$23:$T$30),IF($E$4="Trimestre IV",AVERAGE($K$23:$K$30),0))))</f>
        <v>0</v>
      </c>
    </row>
    <row r="28" spans="2:26" ht="63.75" x14ac:dyDescent="0.25">
      <c r="B28" s="187"/>
      <c r="C28" s="199"/>
      <c r="D28" s="178"/>
      <c r="E28" s="176"/>
      <c r="F28" s="61" t="str">
        <f>'Reporte Seguimiento'!J17</f>
        <v xml:space="preserve">Publicación de información </v>
      </c>
      <c r="G28" s="61" t="str">
        <f>'Reporte Seguimiento'!K17</f>
        <v>(Número de publicaciones realizadas/Número de publicaciones solicitadas)*100</v>
      </c>
      <c r="H28" s="26">
        <f>'Reporte Seguimiento'!L17</f>
        <v>1</v>
      </c>
      <c r="I28" s="26" t="str">
        <f>'Reporte Seguimiento'!N17</f>
        <v>Porcentaje</v>
      </c>
      <c r="J28" s="27">
        <f>'Reporte Seguimiento'!W17</f>
        <v>0</v>
      </c>
      <c r="K28" s="29">
        <f>'Reporte Seguimiento'!X17</f>
        <v>0</v>
      </c>
      <c r="L28" s="197"/>
      <c r="M28" s="27">
        <f>'Reporte Seguimiento'!AG17</f>
        <v>0</v>
      </c>
      <c r="N28" s="29">
        <f>'Reporte Seguimiento'!AH17</f>
        <v>0</v>
      </c>
      <c r="O28" s="197"/>
      <c r="P28" s="27">
        <f>'Reporte Seguimiento'!AQ17</f>
        <v>0</v>
      </c>
      <c r="Q28" s="29">
        <f>'Reporte Seguimiento'!AR17</f>
        <v>0</v>
      </c>
      <c r="R28" s="197"/>
      <c r="S28" s="27">
        <f>'Reporte Seguimiento'!BA17</f>
        <v>0</v>
      </c>
      <c r="T28" s="29">
        <f>'Reporte Seguimiento'!BB17</f>
        <v>0</v>
      </c>
      <c r="U28" s="197"/>
      <c r="V28" s="17"/>
    </row>
    <row r="29" spans="2:26" ht="46.5" customHeight="1" x14ac:dyDescent="0.25">
      <c r="B29" s="13">
        <f>'Reporte Seguimiento'!E18</f>
        <v>4</v>
      </c>
      <c r="C29" s="25">
        <f>'Reporte Seguimiento'!F18</f>
        <v>0.15</v>
      </c>
      <c r="D29" s="12" t="str">
        <f>'Reporte Seguimiento'!G18</f>
        <v>Toda la Vigencia</v>
      </c>
      <c r="E29" s="15" t="str">
        <f>'Reporte Seguimiento'!H18</f>
        <v>Ejecutar las acciones que por su competencia le corresponden a la Red de Datos en el marco del mejoramiento de los procesos institucionales.</v>
      </c>
      <c r="F29" s="61" t="str">
        <f>'Reporte Seguimiento'!J18</f>
        <v xml:space="preserve">Acciones implementadas </v>
      </c>
      <c r="G29" s="61" t="str">
        <f>'Reporte Seguimiento'!K18</f>
        <v>(Acciones ejecutadas/Acciones Planeadas)*100</v>
      </c>
      <c r="H29" s="26">
        <f>'Reporte Seguimiento'!L18</f>
        <v>1</v>
      </c>
      <c r="I29" s="26" t="str">
        <f>'Reporte Seguimiento'!N18</f>
        <v>Porcentaje</v>
      </c>
      <c r="J29" s="27">
        <f>'Reporte Seguimiento'!W18</f>
        <v>0</v>
      </c>
      <c r="K29" s="29">
        <f>'Reporte Seguimiento'!X18</f>
        <v>0</v>
      </c>
      <c r="L29" s="36">
        <f t="shared" ref="L29:L30" si="0">IF(K29&gt;100%,100%,(AVERAGE(K29)))</f>
        <v>0</v>
      </c>
      <c r="M29" s="27">
        <f>'Reporte Seguimiento'!AG18</f>
        <v>0</v>
      </c>
      <c r="N29" s="29">
        <f>'Reporte Seguimiento'!AH18</f>
        <v>0</v>
      </c>
      <c r="O29" s="36">
        <f t="shared" ref="O29:O30" si="1">IF(N29&gt;100%,100%,(AVERAGE(N29)))</f>
        <v>0</v>
      </c>
      <c r="P29" s="27">
        <f>'Reporte Seguimiento'!AQ18</f>
        <v>0</v>
      </c>
      <c r="Q29" s="29">
        <f>'Reporte Seguimiento'!AR18</f>
        <v>0</v>
      </c>
      <c r="R29" s="36">
        <f t="shared" ref="R29:R30" si="2">IF(Q29&gt;100%,100%,(AVERAGE(Q29)))</f>
        <v>0</v>
      </c>
      <c r="S29" s="27">
        <f>'Reporte Seguimiento'!BA18</f>
        <v>0</v>
      </c>
      <c r="T29" s="29">
        <f>'Reporte Seguimiento'!BB18</f>
        <v>0</v>
      </c>
      <c r="U29" s="36">
        <f t="shared" ref="U29:U30" si="3">IF(T29&gt;100%,100%,(AVERAGE(T29)))</f>
        <v>0</v>
      </c>
      <c r="V29" s="17"/>
    </row>
    <row r="30" spans="2:26" ht="102" x14ac:dyDescent="0.25">
      <c r="B30" s="13">
        <f>'Reporte Seguimiento'!E19</f>
        <v>5</v>
      </c>
      <c r="C30" s="25">
        <f>'Reporte Seguimiento'!F19</f>
        <v>0.1</v>
      </c>
      <c r="D30" s="12" t="str">
        <f>'Reporte Seguimiento'!G19</f>
        <v>Toda la Vigencia</v>
      </c>
      <c r="E30" s="15" t="str">
        <f>'Reporte Seguimiento'!H19</f>
        <v>Ejecutar las acciones de mejora necesarias para cerrar las brechas identificadas y lograr así incrementar el nivel de implementación de las siguientes Políticas del Modelo Integrado de Planeación y Gestión - MIPG:
• 3-5) Gobierno Digital
• 3-6) Seguridad Digital</v>
      </c>
      <c r="F30" s="61" t="str">
        <f>'Reporte Seguimiento'!J19</f>
        <v>Cumplimiento de las acciones de mejora</v>
      </c>
      <c r="G30" s="61" t="str">
        <f>'Reporte Seguimiento'!K19</f>
        <v>(# de acciones de mejora cumplidas / # de acciones de mejora planeadas) * 100%</v>
      </c>
      <c r="H30" s="26">
        <f>'Reporte Seguimiento'!L19</f>
        <v>1</v>
      </c>
      <c r="I30" s="26" t="str">
        <f>'Reporte Seguimiento'!N19</f>
        <v>Porcentaje</v>
      </c>
      <c r="J30" s="27">
        <f>'Reporte Seguimiento'!W19</f>
        <v>0</v>
      </c>
      <c r="K30" s="29">
        <f>'Reporte Seguimiento'!X19</f>
        <v>0</v>
      </c>
      <c r="L30" s="36">
        <f t="shared" si="0"/>
        <v>0</v>
      </c>
      <c r="M30" s="27">
        <f>'Reporte Seguimiento'!AG19</f>
        <v>0</v>
      </c>
      <c r="N30" s="29">
        <f>'Reporte Seguimiento'!AH19</f>
        <v>0</v>
      </c>
      <c r="O30" s="36">
        <f t="shared" si="1"/>
        <v>0</v>
      </c>
      <c r="P30" s="27">
        <f>'Reporte Seguimiento'!AQ19</f>
        <v>0</v>
      </c>
      <c r="Q30" s="29">
        <f>'Reporte Seguimiento'!AR19</f>
        <v>0</v>
      </c>
      <c r="R30" s="36">
        <f t="shared" si="2"/>
        <v>0</v>
      </c>
      <c r="S30" s="27">
        <f>'Reporte Seguimiento'!BA19</f>
        <v>0</v>
      </c>
      <c r="T30" s="29">
        <f>'Reporte Seguimiento'!BB19</f>
        <v>0</v>
      </c>
      <c r="U30" s="36">
        <f t="shared" si="3"/>
        <v>0</v>
      </c>
      <c r="V30" s="17"/>
    </row>
    <row r="31" spans="2:26" ht="15.75" x14ac:dyDescent="0.25">
      <c r="B31" s="204" t="s">
        <v>35</v>
      </c>
      <c r="C31" s="205"/>
      <c r="D31" s="205"/>
      <c r="E31" s="205"/>
      <c r="F31" s="205"/>
      <c r="G31" s="205"/>
      <c r="H31" s="206"/>
      <c r="I31" s="31"/>
      <c r="J31" s="16" t="s">
        <v>44</v>
      </c>
      <c r="K31" s="16" t="s">
        <v>44</v>
      </c>
      <c r="L31" s="18">
        <f>SUMPRODUCT($C$23:$C$30,L23:L30)</f>
        <v>0</v>
      </c>
      <c r="M31" s="16" t="s">
        <v>44</v>
      </c>
      <c r="N31" s="16" t="s">
        <v>44</v>
      </c>
      <c r="O31" s="18">
        <f>SUMPRODUCT($C$23:$C$30,O23:O30)</f>
        <v>0</v>
      </c>
      <c r="P31" s="16" t="s">
        <v>44</v>
      </c>
      <c r="Q31" s="16" t="s">
        <v>44</v>
      </c>
      <c r="R31" s="18">
        <f>SUMPRODUCT($C$23:$C$30,R23:R30)</f>
        <v>0</v>
      </c>
      <c r="S31" s="16" t="s">
        <v>44</v>
      </c>
      <c r="T31" s="16" t="s">
        <v>44</v>
      </c>
      <c r="U31" s="18">
        <f>SUMPRODUCT($C$23:$C$30,U23:U30)</f>
        <v>0</v>
      </c>
      <c r="V31" s="19"/>
      <c r="X31" s="117" t="s">
        <v>41</v>
      </c>
      <c r="Y31" s="118">
        <f>IF($E$4="Trimestre I",L31,IF($E$4="Trimestre II",O31,IF($E$4="Trimestre III",R31,IF($E$4="Trimestre IV",U31,0))))</f>
        <v>0</v>
      </c>
      <c r="Z31" s="119">
        <f>100%-Y31</f>
        <v>1</v>
      </c>
    </row>
    <row r="32" spans="2:26"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sheetData>
  <sheetProtection algorithmName="SHA-512" hashValue="/naeFV7KjtNe35y9JmQbr+D5fMe+H3rcHt+05eapFy02q4EEPxEk5edtl6krpTDdZQeHOiKoJMuudz80zFIwBg==" saltValue="DCMdN3xyoycL+Wl7W2dWMg==" spinCount="100000" sheet="1" objects="1" scenarios="1"/>
  <mergeCells count="43">
    <mergeCell ref="B31:H31"/>
    <mergeCell ref="X21:X22"/>
    <mergeCell ref="Y21:Y22"/>
    <mergeCell ref="B4:D4"/>
    <mergeCell ref="Z21:Z22"/>
    <mergeCell ref="X19:Z19"/>
    <mergeCell ref="B19:E19"/>
    <mergeCell ref="I21:I22"/>
    <mergeCell ref="J21:L21"/>
    <mergeCell ref="S21:U21"/>
    <mergeCell ref="P21:R21"/>
    <mergeCell ref="M21:O21"/>
    <mergeCell ref="F21:F22"/>
    <mergeCell ref="G21:G22"/>
    <mergeCell ref="H21:H22"/>
    <mergeCell ref="B21:B22"/>
    <mergeCell ref="C21:C22"/>
    <mergeCell ref="E21:E22"/>
    <mergeCell ref="D21:D22"/>
    <mergeCell ref="B23:B24"/>
    <mergeCell ref="C23:C24"/>
    <mergeCell ref="D23:D24"/>
    <mergeCell ref="E23:E24"/>
    <mergeCell ref="B25:B26"/>
    <mergeCell ref="C25:C26"/>
    <mergeCell ref="D25:D26"/>
    <mergeCell ref="E25:E26"/>
    <mergeCell ref="B27:B28"/>
    <mergeCell ref="C27:C28"/>
    <mergeCell ref="D27:D28"/>
    <mergeCell ref="E27:E28"/>
    <mergeCell ref="L23:L24"/>
    <mergeCell ref="L25:L26"/>
    <mergeCell ref="L27:L28"/>
    <mergeCell ref="O23:O24"/>
    <mergeCell ref="O25:O26"/>
    <mergeCell ref="O27:O28"/>
    <mergeCell ref="R23:R24"/>
    <mergeCell ref="R25:R26"/>
    <mergeCell ref="R27:R28"/>
    <mergeCell ref="U23:U24"/>
    <mergeCell ref="U25:U26"/>
    <mergeCell ref="U27:U28"/>
  </mergeCells>
  <conditionalFormatting sqref="H23:H30 J23:J30 M23:M30 P23:P30 S23:S30">
    <cfRule type="expression" dxfId="2" priority="10">
      <formula>$I23="Tasa o relación"</formula>
    </cfRule>
    <cfRule type="expression" dxfId="1" priority="11">
      <formula>$I23="Porcentaje"</formula>
    </cfRule>
    <cfRule type="expression" dxfId="0" priority="13">
      <formula>$I23="Unidad"</formula>
    </cfRule>
  </conditionalFormatting>
  <dataValidations count="1">
    <dataValidation type="list" allowBlank="1" showInputMessage="1" showErrorMessage="1" sqref="E4">
      <formula1>"Trimestre I,Trimestre II,Trimestre III,Trimestre IV"</formula1>
    </dataValidation>
  </dataValidations>
  <pageMargins left="0.7" right="0.7" top="0.75" bottom="0.75" header="0.3" footer="0.3"/>
  <pageSetup paperSize="9"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Instructivo</vt:lpstr>
      <vt:lpstr>Reporte Seguimiento</vt:lpstr>
      <vt:lpstr>Evaluación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Marlon Guevara</dc:creator>
  <cp:lastModifiedBy>Marlon Guevara</cp:lastModifiedBy>
  <dcterms:created xsi:type="dcterms:W3CDTF">2022-03-09T19:46:36Z</dcterms:created>
  <dcterms:modified xsi:type="dcterms:W3CDTF">2022-04-05T00:32:29Z</dcterms:modified>
</cp:coreProperties>
</file>